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scola Fé e Politica - Waldemar Rossi\"/>
    </mc:Choice>
  </mc:AlternateContent>
  <bookViews>
    <workbookView xWindow="0" yWindow="0" windowWidth="20490" windowHeight="7620" activeTab="1"/>
  </bookViews>
  <sheets>
    <sheet name="Secretarias - Comparativo" sheetId="1" r:id="rId1"/>
    <sheet name="quadr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5" i="2" l="1"/>
  <c r="K74" i="2"/>
  <c r="H74" i="2"/>
  <c r="K73" i="2"/>
  <c r="H73" i="2"/>
  <c r="G73" i="2"/>
  <c r="K71" i="2"/>
  <c r="H71" i="2"/>
  <c r="G71" i="2"/>
  <c r="K70" i="2"/>
  <c r="H70" i="2"/>
  <c r="G70" i="2"/>
  <c r="K69" i="2"/>
  <c r="H69" i="2"/>
  <c r="G69" i="2"/>
  <c r="K68" i="2"/>
  <c r="H68" i="2"/>
  <c r="G68" i="2"/>
  <c r="K67" i="2"/>
  <c r="H67" i="2"/>
  <c r="G67" i="2"/>
  <c r="K66" i="2"/>
  <c r="H66" i="2"/>
  <c r="G66" i="2"/>
  <c r="K65" i="2"/>
  <c r="H65" i="2"/>
  <c r="G65" i="2"/>
  <c r="K64" i="2"/>
  <c r="H64" i="2"/>
  <c r="G64" i="2"/>
  <c r="K63" i="2"/>
  <c r="H63" i="2"/>
  <c r="G63" i="2"/>
  <c r="K62" i="2"/>
  <c r="H62" i="2"/>
  <c r="G62" i="2"/>
  <c r="J56" i="2"/>
  <c r="H56" i="2"/>
  <c r="F56" i="2"/>
  <c r="J54" i="2"/>
  <c r="I54" i="2"/>
  <c r="G54" i="2"/>
  <c r="E54" i="2"/>
  <c r="F54" i="2" s="1"/>
  <c r="D54" i="2"/>
  <c r="C54" i="2"/>
  <c r="I53" i="2"/>
  <c r="J53" i="2" s="1"/>
  <c r="G53" i="2"/>
  <c r="E53" i="2"/>
  <c r="F53" i="2" s="1"/>
  <c r="D53" i="2"/>
  <c r="C53" i="2"/>
  <c r="I52" i="2"/>
  <c r="J52" i="2" s="1"/>
  <c r="G52" i="2"/>
  <c r="H52" i="2" s="1"/>
  <c r="E52" i="2"/>
  <c r="F52" i="2" s="1"/>
  <c r="D52" i="2"/>
  <c r="C52" i="2"/>
  <c r="I51" i="2"/>
  <c r="J51" i="2" s="1"/>
  <c r="G51" i="2"/>
  <c r="H51" i="2" s="1"/>
  <c r="F51" i="2"/>
  <c r="E51" i="2"/>
  <c r="D51" i="2"/>
  <c r="C51" i="2"/>
  <c r="J50" i="2"/>
  <c r="I50" i="2"/>
  <c r="G50" i="2"/>
  <c r="H50" i="2" s="1"/>
  <c r="E50" i="2"/>
  <c r="E55" i="2" s="1"/>
  <c r="D50" i="2"/>
  <c r="C50" i="2"/>
  <c r="I39" i="2"/>
  <c r="G39" i="2"/>
  <c r="D39" i="2"/>
  <c r="H37" i="2"/>
  <c r="I37" i="2" s="1"/>
  <c r="G37" i="2"/>
  <c r="F37" i="2"/>
  <c r="F40" i="2" s="1"/>
  <c r="E37" i="2"/>
  <c r="E40" i="2" s="1"/>
  <c r="D37" i="2"/>
  <c r="C55" i="2" l="1"/>
  <c r="H54" i="2"/>
  <c r="H40" i="2"/>
  <c r="F50" i="2"/>
  <c r="D55" i="2"/>
  <c r="F55" i="2" s="1"/>
  <c r="I55" i="2"/>
  <c r="J55" i="2" s="1"/>
  <c r="H53" i="2"/>
  <c r="G55" i="2"/>
  <c r="H55" i="2" s="1"/>
  <c r="E105" i="1" l="1"/>
  <c r="E104" i="1"/>
  <c r="E103" i="1"/>
  <c r="E101" i="1"/>
  <c r="E100" i="1"/>
  <c r="E99" i="1"/>
  <c r="E98" i="1"/>
  <c r="E97" i="1"/>
  <c r="E94" i="1"/>
  <c r="E93" i="1"/>
  <c r="E86" i="1"/>
  <c r="E85" i="1"/>
  <c r="E84" i="1"/>
  <c r="E83" i="1"/>
  <c r="E82" i="1"/>
  <c r="E81" i="1"/>
  <c r="E80" i="1"/>
  <c r="E79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2" i="1"/>
  <c r="E37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0" i="1"/>
  <c r="E9" i="1"/>
  <c r="E8" i="1"/>
  <c r="E7" i="1"/>
  <c r="G6" i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38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8" i="1"/>
  <c r="G93" i="1"/>
  <c r="G94" i="1"/>
  <c r="G96" i="1"/>
  <c r="G97" i="1"/>
  <c r="G98" i="1"/>
  <c r="G99" i="1"/>
  <c r="G100" i="1"/>
  <c r="G101" i="1"/>
  <c r="G104" i="1"/>
  <c r="G105" i="1"/>
  <c r="G4" i="1"/>
  <c r="E88" i="1"/>
  <c r="E78" i="1"/>
  <c r="E44" i="1"/>
  <c r="E12" i="1"/>
  <c r="E6" i="1"/>
  <c r="E4" i="1"/>
  <c r="F88" i="1" l="1"/>
  <c r="D88" i="1"/>
  <c r="C88" i="1"/>
  <c r="F78" i="1"/>
  <c r="D78" i="1"/>
  <c r="C78" i="1"/>
  <c r="F44" i="1"/>
  <c r="D44" i="1"/>
  <c r="D4" i="1" s="1"/>
  <c r="C44" i="1"/>
  <c r="F12" i="1"/>
  <c r="D12" i="1"/>
  <c r="C12" i="1"/>
  <c r="F6" i="1"/>
  <c r="D6" i="1"/>
  <c r="C6" i="1"/>
  <c r="C4" i="1" s="1"/>
  <c r="F4" i="1"/>
</calcChain>
</file>

<file path=xl/sharedStrings.xml><?xml version="1.0" encoding="utf-8"?>
<sst xmlns="http://schemas.openxmlformats.org/spreadsheetml/2006/main" count="380" uniqueCount="257">
  <si>
    <t>Mar2019</t>
  </si>
  <si>
    <t>Total Geral PMSP</t>
  </si>
  <si>
    <t>Nº</t>
  </si>
  <si>
    <t>Orgão</t>
  </si>
  <si>
    <t>EMPENHADO</t>
  </si>
  <si>
    <t>ATUALIZADO</t>
  </si>
  <si>
    <t>Legislativo</t>
  </si>
  <si>
    <t>09</t>
  </si>
  <si>
    <t>Câmara Municipal de São Paulo</t>
  </si>
  <si>
    <t>10</t>
  </si>
  <si>
    <t>Tribunal de Contas do Município de São Paulo</t>
  </si>
  <si>
    <t>76</t>
  </si>
  <si>
    <t>Fundo Especial de Despesas da Câmara Municipal de São Paulo</t>
  </si>
  <si>
    <t>77</t>
  </si>
  <si>
    <t>Fundo Especial de Despesas do Tribunal de Contas</t>
  </si>
  <si>
    <t>Secretarias (inclui fundo da saúde)</t>
  </si>
  <si>
    <t>11</t>
  </si>
  <si>
    <t>Secretaria do Governo Municipal</t>
  </si>
  <si>
    <t>12</t>
  </si>
  <si>
    <t>SECRETARIA MUNICIPAL DAS PREFEITURAS REGIONAIS</t>
  </si>
  <si>
    <t>13</t>
  </si>
  <si>
    <t>Secretaria Municipal de Gestão</t>
  </si>
  <si>
    <t>14</t>
  </si>
  <si>
    <t>Secretaria Municipal de Habitação</t>
  </si>
  <si>
    <t>16</t>
  </si>
  <si>
    <t>Secretaria Municipal de Educação</t>
  </si>
  <si>
    <t>17</t>
  </si>
  <si>
    <t>Secretaria Municipal da Fazenda</t>
  </si>
  <si>
    <t>19</t>
  </si>
  <si>
    <t>SECRETARIA MUNICPAL DE ESPORTES E LAZER</t>
  </si>
  <si>
    <t>20</t>
  </si>
  <si>
    <t>SECRETARIA MUNICIPAL DE MOBILIDADE E TRANSPORTES</t>
  </si>
  <si>
    <t>21</t>
  </si>
  <si>
    <t>PROCURADORIA GERAL DO MUNICIPIO DE SÃO PAULO</t>
  </si>
  <si>
    <t>22</t>
  </si>
  <si>
    <t>SECRETARIA MUNICIPAL DE SERVIÇOS E OBRAS</t>
  </si>
  <si>
    <t>23</t>
  </si>
  <si>
    <t>SECRETARIA MUNICIPAL DE INOVAÇÃO E TECNOLOGIA</t>
  </si>
  <si>
    <t>24</t>
  </si>
  <si>
    <t>Secretaria Municipal de Assistência e Desenvolvimento Social</t>
  </si>
  <si>
    <t>25</t>
  </si>
  <si>
    <t>Secretaria Municipal de Cultura</t>
  </si>
  <si>
    <t>Secretaria Municipal de Justiça</t>
  </si>
  <si>
    <t>inexistente</t>
  </si>
  <si>
    <t>27</t>
  </si>
  <si>
    <t>Secretaria Municipal do Verde e do Meio Ambiente</t>
  </si>
  <si>
    <t>28</t>
  </si>
  <si>
    <t>Encargos Gerais do Município</t>
  </si>
  <si>
    <t>30</t>
  </si>
  <si>
    <t>SECRETARIA MUNICIPAL DE TRABALHO E EMPREENDEDORISMO</t>
  </si>
  <si>
    <t>31</t>
  </si>
  <si>
    <t>SECRETARIA MUNICIPAL DE RELAÇÕES INTERNACIONAIS</t>
  </si>
  <si>
    <t>32</t>
  </si>
  <si>
    <t>Controladoria Geral do Município de São Paulo</t>
  </si>
  <si>
    <t>34</t>
  </si>
  <si>
    <t>Secretaria Municipal de Direitos Humanos e Cidadania</t>
  </si>
  <si>
    <t>36</t>
  </si>
  <si>
    <t>SECRETARIA MUNICIPAL DA PESSOA COM DEFICIÊNCIA</t>
  </si>
  <si>
    <t>37</t>
  </si>
  <si>
    <t>SECRETARIA MUNICIPAL DE URBANISMO E LICENCIAMENTO</t>
  </si>
  <si>
    <t>38</t>
  </si>
  <si>
    <t>Secretaria Municipal de Segurança Urbana</t>
  </si>
  <si>
    <t>39</t>
  </si>
  <si>
    <t>Secretaria Municipal de Promoção da Igualdade Racial</t>
  </si>
  <si>
    <t>40</t>
  </si>
  <si>
    <t>SECRETARIA MUNICIPAL DE DESESTATIZAÇÃO E PARCERIAS</t>
  </si>
  <si>
    <t>Secretaria Municipal de Turismo</t>
  </si>
  <si>
    <t>74</t>
  </si>
  <si>
    <t>Secretaria Municipal de Comunicação e Informação Social</t>
  </si>
  <si>
    <t>78</t>
  </si>
  <si>
    <t>Secretaria Municipal de Licenciamento</t>
  </si>
  <si>
    <t>79</t>
  </si>
  <si>
    <t>Secretaria Municipal de Políticas para as Mulheres</t>
  </si>
  <si>
    <t>84</t>
  </si>
  <si>
    <t>FUNDO MUNICIPAL DE SAÚDE</t>
  </si>
  <si>
    <t>Subprefeituras</t>
  </si>
  <si>
    <t>41</t>
  </si>
  <si>
    <t>PREFEITURA REGIONAL PERUS</t>
  </si>
  <si>
    <t>42</t>
  </si>
  <si>
    <t>PREFEITURA REGIONAL PIRITUBA/JARAGUÁ</t>
  </si>
  <si>
    <t>43</t>
  </si>
  <si>
    <t>PREFEITURA REGIONAL FREGUESIA/BRASILANDIA</t>
  </si>
  <si>
    <t>44</t>
  </si>
  <si>
    <t>PREFEITURA REGIONAL  CASA VERDE/CACHOEIRINHA</t>
  </si>
  <si>
    <t>45</t>
  </si>
  <si>
    <t>PREFEITURA REGIONAL SANTANA/TUCURUVI</t>
  </si>
  <si>
    <t>46</t>
  </si>
  <si>
    <t>PREFEITURA REGIONAL DE JAÇANÃ-TREMEMBÉ- PR-JT</t>
  </si>
  <si>
    <t>47</t>
  </si>
  <si>
    <t>PREFEITURA REGIONAL VILA MARIA/ VILA GUILHERME</t>
  </si>
  <si>
    <t>48</t>
  </si>
  <si>
    <t>PREFEITURA REGIONAL DA LAPA</t>
  </si>
  <si>
    <t>49</t>
  </si>
  <si>
    <t>PREFEITURA REGIONAL SÉ</t>
  </si>
  <si>
    <t>50</t>
  </si>
  <si>
    <t>PREFEITURA REGIONAL BUTANTA</t>
  </si>
  <si>
    <t>51</t>
  </si>
  <si>
    <t>PREFEITURA REGIONAL DE PINHEIROS</t>
  </si>
  <si>
    <t>52</t>
  </si>
  <si>
    <t>PREFEITURA REGIONAL VILA MARIANA</t>
  </si>
  <si>
    <t>53</t>
  </si>
  <si>
    <t>PREFEITURA REGIONAL IPIRANGA</t>
  </si>
  <si>
    <t>54</t>
  </si>
  <si>
    <t>PREFEITURA REGIONAL SANTO AMARO</t>
  </si>
  <si>
    <t>55</t>
  </si>
  <si>
    <t>PREFEITURA REGIONAL - JABAQUARA</t>
  </si>
  <si>
    <t>56</t>
  </si>
  <si>
    <t>PREFEITURA REGIONAL CIDADE ADEMAR</t>
  </si>
  <si>
    <t>57</t>
  </si>
  <si>
    <t>PREFEITURA REGIONAL CAMPO LIMPO</t>
  </si>
  <si>
    <t>58</t>
  </si>
  <si>
    <t>PREFEITURA REGIONAL  M´BOI MIRIM</t>
  </si>
  <si>
    <t>59</t>
  </si>
  <si>
    <t>PREFEITURA REGIONAL SOCORRO</t>
  </si>
  <si>
    <t>60</t>
  </si>
  <si>
    <t>PREFEITURA REGIONAL PARELHEIROS</t>
  </si>
  <si>
    <t>61</t>
  </si>
  <si>
    <t>PREFEITURA REGIONAL PENHA</t>
  </si>
  <si>
    <t>62</t>
  </si>
  <si>
    <t>PREFEITURA  REGIONAL ERMELINO MATARAZZO</t>
  </si>
  <si>
    <t>63</t>
  </si>
  <si>
    <t>PREFEITURA REGIONAL - SÃO MIGUEL PAULISTA</t>
  </si>
  <si>
    <t>64</t>
  </si>
  <si>
    <t>PREFEITURA REGIONAL ITAIM PAULISTA</t>
  </si>
  <si>
    <t>65</t>
  </si>
  <si>
    <t>PREFEITURA REGIONAL MOOCA</t>
  </si>
  <si>
    <t>66</t>
  </si>
  <si>
    <t>PREFEITURA REGIONAL ARICANDUVA/FORMOSA/CARRÃO</t>
  </si>
  <si>
    <t>67</t>
  </si>
  <si>
    <t>PREFEITURA REGIONAL ITAQUERA</t>
  </si>
  <si>
    <t>68</t>
  </si>
  <si>
    <t>PREFEITURA REGIONAL DE GUAIANASES</t>
  </si>
  <si>
    <t>69</t>
  </si>
  <si>
    <t>PREFEITURA REGIONAL DE VILA PRUDENTE</t>
  </si>
  <si>
    <t>70</t>
  </si>
  <si>
    <t>PREFEITURA REGIONAL SÃO MATEUS</t>
  </si>
  <si>
    <t>71</t>
  </si>
  <si>
    <t>PREFEITURA REGIONAL CIDADE TIRADENTES</t>
  </si>
  <si>
    <t>72</t>
  </si>
  <si>
    <t>PREFEITURA REGIONAL SAPOPEMBA</t>
  </si>
  <si>
    <t>Administração Indireta</t>
  </si>
  <si>
    <t>01</t>
  </si>
  <si>
    <t>Autarquia Hospitalar Municipal</t>
  </si>
  <si>
    <t>02</t>
  </si>
  <si>
    <t>Hospital do Servidor Público Municipal</t>
  </si>
  <si>
    <t>03</t>
  </si>
  <si>
    <t>Instituto de Previdência Municipal de São Paulo</t>
  </si>
  <si>
    <t>04</t>
  </si>
  <si>
    <t>Serviço Funerário do Município de São Paulo</t>
  </si>
  <si>
    <t>80</t>
  </si>
  <si>
    <t>Fundação Paulistana de Educação Tecnologia e Cultura</t>
  </si>
  <si>
    <t>81</t>
  </si>
  <si>
    <t>Autoridade Municipal de Limpeza Urbana</t>
  </si>
  <si>
    <t>83</t>
  </si>
  <si>
    <t>Companhia Metropolitana de Habitação de São Paulo</t>
  </si>
  <si>
    <t>85</t>
  </si>
  <si>
    <t>Fundação Theatro Municipal de São Paulo</t>
  </si>
  <si>
    <t>Fundos Municipais (exceto fundo da saúde)</t>
  </si>
  <si>
    <t>Fundo Municipal de Desenvolvimento Social</t>
  </si>
  <si>
    <t>08</t>
  </si>
  <si>
    <t>Fundo Municipal do Idoso</t>
  </si>
  <si>
    <t>35</t>
  </si>
  <si>
    <t>Fundo Municipal de Defesa do Consumidor</t>
  </si>
  <si>
    <t>75</t>
  </si>
  <si>
    <t>Fundo Municipal de Parques</t>
  </si>
  <si>
    <t>86</t>
  </si>
  <si>
    <t>Fundo Municipal de Saneamento Ambiental e Infraestrutura</t>
  </si>
  <si>
    <t>87</t>
  </si>
  <si>
    <t>Fundo Municipal de Desenvolvimento de Trânsito</t>
  </si>
  <si>
    <t>88</t>
  </si>
  <si>
    <t>Fundo de Preservação do Patrimônio Histórico e Cultural</t>
  </si>
  <si>
    <t>89</t>
  </si>
  <si>
    <t>Fundo Municipal de Esportes, Lazer e Recreação</t>
  </si>
  <si>
    <t>90</t>
  </si>
  <si>
    <t>Fundo Municipal dos Direitos da Criança e do Adolescente</t>
  </si>
  <si>
    <t>91</t>
  </si>
  <si>
    <t>Fundo Municipal de Habitação</t>
  </si>
  <si>
    <t>93</t>
  </si>
  <si>
    <t>Fundo Municipal de Assistência Social</t>
  </si>
  <si>
    <t>94</t>
  </si>
  <si>
    <t>Fundo Especial do Meio Ambiente e Desenvolvimento Sustentável</t>
  </si>
  <si>
    <t>95</t>
  </si>
  <si>
    <t>Fundo Especial de Promoção de Atividades Culturais</t>
  </si>
  <si>
    <t>96</t>
  </si>
  <si>
    <t>Fundo Municipal de Turismo</t>
  </si>
  <si>
    <t>97</t>
  </si>
  <si>
    <t>Fundo de Proteção do Patrimônio Cultural e Ambiental Paulistano</t>
  </si>
  <si>
    <t>98</t>
  </si>
  <si>
    <t>Fundo de Desenvolvimento Urbano</t>
  </si>
  <si>
    <t>99</t>
  </si>
  <si>
    <t>Fundo Municipal de Iluminação Pública</t>
  </si>
  <si>
    <t>Variação %
18 / 17</t>
  </si>
  <si>
    <t>Variação %
19 / 18</t>
  </si>
  <si>
    <t>Execução Subprefeituras - Município de São Paulo</t>
  </si>
  <si>
    <t>Evolução do Exercício - 2013</t>
  </si>
  <si>
    <t>Valores em R$</t>
  </si>
  <si>
    <t>Cód</t>
  </si>
  <si>
    <t>REGIÃO</t>
  </si>
  <si>
    <t>Órgão</t>
  </si>
  <si>
    <t>População (2010)</t>
  </si>
  <si>
    <t>Orçado 2013</t>
  </si>
  <si>
    <t>Atualizado 2013</t>
  </si>
  <si>
    <t>Dif Atualiz / Aprovado</t>
  </si>
  <si>
    <t>Empenhado 2013</t>
  </si>
  <si>
    <t>Realização Empenho</t>
  </si>
  <si>
    <t>Liquidado 2013</t>
  </si>
  <si>
    <t>Realização Liquidação</t>
  </si>
  <si>
    <t>CENTRO</t>
  </si>
  <si>
    <t>Sé</t>
  </si>
  <si>
    <t>LESTE</t>
  </si>
  <si>
    <t>Penha</t>
  </si>
  <si>
    <t>Ermelino Matarazzo</t>
  </si>
  <si>
    <t>São Miguel</t>
  </si>
  <si>
    <t>Itaim Paulista</t>
  </si>
  <si>
    <t>Moóca</t>
  </si>
  <si>
    <t>Aricanduva / Formosa / Carrão</t>
  </si>
  <si>
    <t>Itaquera</t>
  </si>
  <si>
    <t>Guaianases</t>
  </si>
  <si>
    <t>Vila Prudente / Sapopemba</t>
  </si>
  <si>
    <t>São Mateus</t>
  </si>
  <si>
    <t>Cidade Tiradentes</t>
  </si>
  <si>
    <t>NORTE</t>
  </si>
  <si>
    <t>Perus</t>
  </si>
  <si>
    <t>Pirituba / Jaraguá</t>
  </si>
  <si>
    <t>Freguesia / Brasilândia</t>
  </si>
  <si>
    <t>Casa Verde / Cachoeirinha</t>
  </si>
  <si>
    <t>Santana / Tucuruvi</t>
  </si>
  <si>
    <t>Jaçanã / Tremembé</t>
  </si>
  <si>
    <t>Vila Maria / Vila Guilherme</t>
  </si>
  <si>
    <t>OESTE</t>
  </si>
  <si>
    <t>Lapa</t>
  </si>
  <si>
    <t>Butantã</t>
  </si>
  <si>
    <t>Pinheiros</t>
  </si>
  <si>
    <t>SUL</t>
  </si>
  <si>
    <t>Vila Mariana</t>
  </si>
  <si>
    <t>Ipiranga</t>
  </si>
  <si>
    <t>Santo Amaro</t>
  </si>
  <si>
    <t>Jabaquara</t>
  </si>
  <si>
    <t>Cidade Ademar</t>
  </si>
  <si>
    <t>Campo Limpo</t>
  </si>
  <si>
    <t>M´Boi Mirim</t>
  </si>
  <si>
    <t>Capela do Socorro</t>
  </si>
  <si>
    <t>Parelheiros</t>
  </si>
  <si>
    <t>TOTAL Subprefeituras</t>
  </si>
  <si>
    <t>TOTAL PREF</t>
  </si>
  <si>
    <t>% SUBS / TOTAL PREF</t>
  </si>
  <si>
    <t>EXECUÇÃO DAS SUBPREFEITURAS POR REGIÃO - 2013</t>
  </si>
  <si>
    <t>Emp - 2013</t>
  </si>
  <si>
    <t>Liq -2013</t>
  </si>
  <si>
    <t>TOTAL SUBS</t>
  </si>
  <si>
    <t>TOTAL Pref</t>
  </si>
  <si>
    <t>CLASSIFICAÇÃO POR REALIZAÇÃO % DE EMPENHO</t>
  </si>
  <si>
    <t>Orçado 2011</t>
  </si>
  <si>
    <t>Atualizado jun/2011</t>
  </si>
  <si>
    <t>Per capita 2011 - Atualizado</t>
  </si>
  <si>
    <t>Emp - jun/2011</t>
  </si>
  <si>
    <t>% Empenhado / Orçado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</si>
</sst>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0"/>
    <numFmt numFmtId="168" formatCode="_(* #,##0_);_(* \(#,##0\);_(* &quot;-&quot;??_);_(@_)"/>
  </numFmts>
  <fonts count="26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</font>
    <font>
      <b/>
      <sz val="9"/>
      <color indexed="8"/>
      <name val="Arial"/>
      <family val="2"/>
    </font>
    <font>
      <b/>
      <sz val="9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rebuchet MS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name val="Trebuchet MS"/>
      <family val="2"/>
    </font>
    <font>
      <i/>
      <u/>
      <sz val="10"/>
      <name val="Arial"/>
      <family val="2"/>
    </font>
    <font>
      <u/>
      <sz val="9"/>
      <name val="Arial"/>
      <family val="2"/>
    </font>
    <font>
      <b/>
      <i/>
      <u/>
      <sz val="9"/>
      <name val="Arial"/>
      <family val="2"/>
    </font>
    <font>
      <b/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2" tint="-9.9978637043366805E-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164" fontId="3" fillId="0" borderId="0" xfId="1" applyFont="1" applyAlignment="1">
      <alignment horizontal="center" vertical="center"/>
    </xf>
    <xf numFmtId="164" fontId="3" fillId="0" borderId="0" xfId="1" applyFont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4" fontId="3" fillId="0" borderId="1" xfId="1" applyFont="1" applyBorder="1" applyAlignment="1">
      <alignment vertical="center" wrapText="1"/>
    </xf>
    <xf numFmtId="164" fontId="3" fillId="0" borderId="1" xfId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164" fontId="3" fillId="0" borderId="0" xfId="1" applyFont="1" applyAlignment="1">
      <alignment vertical="center"/>
    </xf>
    <xf numFmtId="164" fontId="9" fillId="0" borderId="2" xfId="1" applyFont="1" applyBorder="1"/>
    <xf numFmtId="164" fontId="6" fillId="0" borderId="1" xfId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9" fillId="0" borderId="0" xfId="1" applyFont="1" applyBorder="1"/>
    <xf numFmtId="10" fontId="5" fillId="2" borderId="1" xfId="2" applyNumberFormat="1" applyFont="1" applyFill="1" applyBorder="1" applyAlignment="1">
      <alignment horizontal="center" vertical="center" wrapText="1"/>
    </xf>
    <xf numFmtId="10" fontId="8" fillId="4" borderId="1" xfId="2" applyNumberFormat="1" applyFont="1" applyFill="1" applyBorder="1" applyAlignment="1">
      <alignment horizontal="center" vertical="center"/>
    </xf>
    <xf numFmtId="10" fontId="3" fillId="0" borderId="1" xfId="2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quotePrefix="1" applyNumberFormat="1" applyFont="1" applyBorder="1" applyAlignment="1">
      <alignment horizontal="center" vertical="center"/>
    </xf>
    <xf numFmtId="0" fontId="13" fillId="0" borderId="0" xfId="3" applyFont="1" applyAlignment="1">
      <alignment horizontal="left" vertical="center"/>
    </xf>
    <xf numFmtId="0" fontId="14" fillId="0" borderId="0" xfId="3" applyFont="1"/>
    <xf numFmtId="0" fontId="14" fillId="0" borderId="0" xfId="3" applyFont="1" applyFill="1"/>
    <xf numFmtId="0" fontId="15" fillId="0" borderId="0" xfId="3" applyFont="1"/>
    <xf numFmtId="0" fontId="16" fillId="0" borderId="1" xfId="3" applyFont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 wrapText="1"/>
    </xf>
    <xf numFmtId="0" fontId="16" fillId="0" borderId="1" xfId="3" applyNumberFormat="1" applyFont="1" applyFill="1" applyBorder="1" applyAlignment="1">
      <alignment horizontal="center" vertical="center" wrapText="1"/>
    </xf>
    <xf numFmtId="4" fontId="16" fillId="0" borderId="1" xfId="3" applyNumberFormat="1" applyFont="1" applyFill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 wrapText="1"/>
    </xf>
    <xf numFmtId="3" fontId="14" fillId="0" borderId="1" xfId="3" applyNumberFormat="1" applyFont="1" applyBorder="1" applyAlignment="1">
      <alignment horizontal="center" vertical="center"/>
    </xf>
    <xf numFmtId="3" fontId="18" fillId="0" borderId="1" xfId="3" applyNumberFormat="1" applyFont="1" applyFill="1" applyBorder="1" applyAlignment="1">
      <alignment vertical="center"/>
    </xf>
    <xf numFmtId="3" fontId="14" fillId="0" borderId="1" xfId="3" applyNumberFormat="1" applyFont="1" applyFill="1" applyBorder="1" applyAlignment="1">
      <alignment vertical="center"/>
    </xf>
    <xf numFmtId="40" fontId="19" fillId="0" borderId="1" xfId="3" applyNumberFormat="1" applyFont="1" applyFill="1" applyBorder="1" applyAlignment="1">
      <alignment horizontal="center" vertical="center"/>
    </xf>
    <xf numFmtId="3" fontId="14" fillId="0" borderId="1" xfId="3" applyNumberFormat="1" applyFont="1" applyBorder="1" applyAlignment="1">
      <alignment vertical="center"/>
    </xf>
    <xf numFmtId="40" fontId="19" fillId="0" borderId="0" xfId="3" applyNumberFormat="1" applyFont="1" applyFill="1" applyBorder="1" applyAlignment="1">
      <alignment horizontal="center" vertical="center"/>
    </xf>
    <xf numFmtId="0" fontId="18" fillId="6" borderId="1" xfId="3" applyFont="1" applyFill="1" applyBorder="1" applyAlignment="1">
      <alignment horizontal="center" vertical="center"/>
    </xf>
    <xf numFmtId="0" fontId="14" fillId="6" borderId="1" xfId="3" applyFont="1" applyFill="1" applyBorder="1" applyAlignment="1">
      <alignment horizontal="center" vertical="center"/>
    </xf>
    <xf numFmtId="0" fontId="18" fillId="6" borderId="1" xfId="3" applyFont="1" applyFill="1" applyBorder="1" applyAlignment="1">
      <alignment horizontal="center" vertical="center" wrapText="1"/>
    </xf>
    <xf numFmtId="3" fontId="14" fillId="6" borderId="1" xfId="3" applyNumberFormat="1" applyFont="1" applyFill="1" applyBorder="1" applyAlignment="1">
      <alignment horizontal="center" vertical="center"/>
    </xf>
    <xf numFmtId="3" fontId="18" fillId="6" borderId="1" xfId="3" applyNumberFormat="1" applyFont="1" applyFill="1" applyBorder="1" applyAlignment="1">
      <alignment vertical="center"/>
    </xf>
    <xf numFmtId="3" fontId="14" fillId="6" borderId="1" xfId="3" applyNumberFormat="1" applyFont="1" applyFill="1" applyBorder="1" applyAlignment="1">
      <alignment vertical="center"/>
    </xf>
    <xf numFmtId="40" fontId="19" fillId="6" borderId="1" xfId="3" applyNumberFormat="1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 vertical="center" wrapText="1"/>
    </xf>
    <xf numFmtId="0" fontId="20" fillId="0" borderId="1" xfId="3" applyFont="1" applyBorder="1" applyAlignment="1">
      <alignment vertical="center"/>
    </xf>
    <xf numFmtId="0" fontId="18" fillId="0" borderId="1" xfId="3" applyFont="1" applyBorder="1" applyAlignment="1">
      <alignment vertical="center"/>
    </xf>
    <xf numFmtId="3" fontId="20" fillId="0" borderId="1" xfId="3" applyNumberFormat="1" applyFont="1" applyBorder="1" applyAlignment="1">
      <alignment horizontal="center" vertical="center"/>
    </xf>
    <xf numFmtId="3" fontId="21" fillId="0" borderId="1" xfId="3" applyNumberFormat="1" applyFont="1" applyFill="1" applyBorder="1" applyAlignment="1">
      <alignment vertical="center"/>
    </xf>
    <xf numFmtId="3" fontId="21" fillId="7" borderId="1" xfId="3" applyNumberFormat="1" applyFont="1" applyFill="1" applyBorder="1" applyAlignment="1">
      <alignment vertical="center"/>
    </xf>
    <xf numFmtId="0" fontId="21" fillId="0" borderId="6" xfId="3" applyFont="1" applyBorder="1" applyAlignment="1">
      <alignment horizontal="left"/>
    </xf>
    <xf numFmtId="0" fontId="21" fillId="0" borderId="7" xfId="3" applyFont="1" applyBorder="1" applyAlignment="1">
      <alignment horizontal="left"/>
    </xf>
    <xf numFmtId="0" fontId="21" fillId="0" borderId="5" xfId="3" applyFont="1" applyBorder="1" applyAlignment="1">
      <alignment wrapText="1"/>
    </xf>
    <xf numFmtId="3" fontId="20" fillId="0" borderId="5" xfId="3" applyNumberFormat="1" applyFont="1" applyBorder="1" applyAlignment="1">
      <alignment horizontal="right" vertical="center"/>
    </xf>
    <xf numFmtId="3" fontId="21" fillId="0" borderId="8" xfId="3" applyNumberFormat="1" applyFont="1" applyFill="1" applyBorder="1"/>
    <xf numFmtId="3" fontId="21" fillId="7" borderId="8" xfId="3" applyNumberFormat="1" applyFont="1" applyFill="1" applyBorder="1"/>
    <xf numFmtId="40" fontId="19" fillId="0" borderId="5" xfId="3" applyNumberFormat="1" applyFont="1" applyFill="1" applyBorder="1" applyAlignment="1">
      <alignment horizontal="center" vertical="center"/>
    </xf>
    <xf numFmtId="0" fontId="20" fillId="0" borderId="9" xfId="3" applyFont="1" applyBorder="1"/>
    <xf numFmtId="0" fontId="20" fillId="0" borderId="10" xfId="3" applyFont="1" applyBorder="1"/>
    <xf numFmtId="0" fontId="14" fillId="0" borderId="11" xfId="3" applyFont="1" applyBorder="1"/>
    <xf numFmtId="0" fontId="14" fillId="0" borderId="10" xfId="3" applyFont="1" applyBorder="1"/>
    <xf numFmtId="2" fontId="20" fillId="0" borderId="12" xfId="3" applyNumberFormat="1" applyFont="1" applyFill="1" applyBorder="1" applyAlignment="1">
      <alignment horizontal="center" vertical="center"/>
    </xf>
    <xf numFmtId="2" fontId="20" fillId="0" borderId="12" xfId="3" applyNumberFormat="1" applyFont="1" applyBorder="1" applyAlignment="1">
      <alignment horizontal="center" vertical="center"/>
    </xf>
    <xf numFmtId="2" fontId="20" fillId="0" borderId="0" xfId="3" applyNumberFormat="1" applyFont="1" applyBorder="1" applyAlignment="1">
      <alignment horizontal="center" vertical="center"/>
    </xf>
    <xf numFmtId="0" fontId="1" fillId="0" borderId="0" xfId="3"/>
    <xf numFmtId="0" fontId="13" fillId="0" borderId="0" xfId="3" applyFont="1"/>
    <xf numFmtId="40" fontId="14" fillId="0" borderId="1" xfId="3" applyNumberFormat="1" applyFont="1" applyBorder="1" applyAlignment="1">
      <alignment horizontal="center" vertical="center"/>
    </xf>
    <xf numFmtId="0" fontId="20" fillId="0" borderId="1" xfId="3" applyFont="1" applyBorder="1"/>
    <xf numFmtId="168" fontId="20" fillId="0" borderId="1" xfId="3" applyNumberFormat="1" applyFont="1" applyBorder="1" applyAlignment="1">
      <alignment horizontal="center" vertical="center"/>
    </xf>
    <xf numFmtId="168" fontId="20" fillId="0" borderId="1" xfId="3" applyNumberFormat="1" applyFont="1" applyBorder="1" applyAlignment="1">
      <alignment vertical="center"/>
    </xf>
    <xf numFmtId="0" fontId="15" fillId="0" borderId="1" xfId="3" applyFont="1" applyBorder="1"/>
    <xf numFmtId="38" fontId="22" fillId="0" borderId="1" xfId="3" applyNumberFormat="1" applyFont="1" applyBorder="1" applyAlignment="1">
      <alignment horizontal="center" vertical="center"/>
    </xf>
    <xf numFmtId="38" fontId="22" fillId="0" borderId="1" xfId="3" applyNumberFormat="1" applyFont="1" applyBorder="1"/>
    <xf numFmtId="40" fontId="22" fillId="0" borderId="1" xfId="3" applyNumberFormat="1" applyFont="1" applyFill="1" applyBorder="1" applyAlignment="1">
      <alignment horizontal="center" vertical="center"/>
    </xf>
    <xf numFmtId="0" fontId="14" fillId="8" borderId="0" xfId="3" applyFont="1" applyFill="1"/>
    <xf numFmtId="0" fontId="13" fillId="8" borderId="13" xfId="3" applyFont="1" applyFill="1" applyBorder="1" applyAlignment="1">
      <alignment horizontal="left"/>
    </xf>
    <xf numFmtId="0" fontId="13" fillId="8" borderId="14" xfId="3" applyFont="1" applyFill="1" applyBorder="1" applyAlignment="1">
      <alignment horizontal="left"/>
    </xf>
    <xf numFmtId="0" fontId="15" fillId="8" borderId="14" xfId="3" applyFont="1" applyFill="1" applyBorder="1" applyAlignment="1">
      <alignment horizontal="right"/>
    </xf>
    <xf numFmtId="0" fontId="15" fillId="8" borderId="15" xfId="3" applyFont="1" applyFill="1" applyBorder="1" applyAlignment="1">
      <alignment horizontal="right"/>
    </xf>
    <xf numFmtId="0" fontId="15" fillId="8" borderId="16" xfId="3" applyFont="1" applyFill="1" applyBorder="1" applyAlignment="1">
      <alignment horizontal="right"/>
    </xf>
    <xf numFmtId="0" fontId="16" fillId="8" borderId="17" xfId="3" applyFont="1" applyFill="1" applyBorder="1" applyAlignment="1">
      <alignment horizontal="center" vertical="center" wrapText="1"/>
    </xf>
    <xf numFmtId="0" fontId="16" fillId="8" borderId="1" xfId="3" applyFont="1" applyFill="1" applyBorder="1" applyAlignment="1">
      <alignment horizontal="center" vertical="center" wrapText="1"/>
    </xf>
    <xf numFmtId="0" fontId="16" fillId="8" borderId="1" xfId="3" applyNumberFormat="1" applyFont="1" applyFill="1" applyBorder="1" applyAlignment="1">
      <alignment horizontal="center" vertical="center" wrapText="1"/>
    </xf>
    <xf numFmtId="4" fontId="16" fillId="8" borderId="1" xfId="3" applyNumberFormat="1" applyFont="1" applyFill="1" applyBorder="1" applyAlignment="1">
      <alignment horizontal="center" vertical="center" wrapText="1"/>
    </xf>
    <xf numFmtId="4" fontId="16" fillId="8" borderId="3" xfId="3" applyNumberFormat="1" applyFont="1" applyFill="1" applyBorder="1" applyAlignment="1">
      <alignment horizontal="center" vertical="center" wrapText="1"/>
    </xf>
    <xf numFmtId="4" fontId="16" fillId="8" borderId="18" xfId="3" applyNumberFormat="1" applyFont="1" applyFill="1" applyBorder="1" applyAlignment="1">
      <alignment horizontal="center" vertical="center" wrapText="1"/>
    </xf>
    <xf numFmtId="0" fontId="18" fillId="8" borderId="17" xfId="3" applyFont="1" applyFill="1" applyBorder="1" applyAlignment="1">
      <alignment horizontal="center" vertical="center"/>
    </xf>
    <xf numFmtId="0" fontId="14" fillId="8" borderId="1" xfId="3" applyFont="1" applyFill="1" applyBorder="1" applyAlignment="1">
      <alignment horizontal="center" vertical="center"/>
    </xf>
    <xf numFmtId="0" fontId="18" fillId="8" borderId="1" xfId="3" applyFont="1" applyFill="1" applyBorder="1" applyAlignment="1">
      <alignment horizontal="center" vertical="center" wrapText="1"/>
    </xf>
    <xf numFmtId="168" fontId="14" fillId="8" borderId="1" xfId="3" applyNumberFormat="1" applyFont="1" applyFill="1" applyBorder="1" applyAlignment="1">
      <alignment vertical="center"/>
    </xf>
    <xf numFmtId="3" fontId="18" fillId="8" borderId="1" xfId="3" applyNumberFormat="1" applyFont="1" applyFill="1" applyBorder="1" applyAlignment="1">
      <alignment vertical="center"/>
    </xf>
    <xf numFmtId="3" fontId="14" fillId="8" borderId="1" xfId="3" applyNumberFormat="1" applyFont="1" applyFill="1" applyBorder="1" applyAlignment="1">
      <alignment vertical="center"/>
    </xf>
    <xf numFmtId="4" fontId="14" fillId="8" borderId="1" xfId="3" applyNumberFormat="1" applyFont="1" applyFill="1" applyBorder="1" applyAlignment="1">
      <alignment horizontal="center" vertical="center"/>
    </xf>
    <xf numFmtId="40" fontId="19" fillId="8" borderId="1" xfId="3" applyNumberFormat="1" applyFont="1" applyFill="1" applyBorder="1" applyAlignment="1">
      <alignment horizontal="center" vertical="center"/>
    </xf>
    <xf numFmtId="3" fontId="14" fillId="8" borderId="3" xfId="3" applyNumberFormat="1" applyFont="1" applyFill="1" applyBorder="1" applyAlignment="1">
      <alignment vertical="center"/>
    </xf>
    <xf numFmtId="40" fontId="19" fillId="8" borderId="18" xfId="3" applyNumberFormat="1" applyFont="1" applyFill="1" applyBorder="1" applyAlignment="1">
      <alignment horizontal="center" vertical="center"/>
    </xf>
    <xf numFmtId="0" fontId="23" fillId="8" borderId="17" xfId="3" applyFont="1" applyFill="1" applyBorder="1" applyAlignment="1">
      <alignment horizontal="center" vertical="center"/>
    </xf>
    <xf numFmtId="0" fontId="23" fillId="8" borderId="1" xfId="3" applyFont="1" applyFill="1" applyBorder="1" applyAlignment="1">
      <alignment horizontal="center" vertical="center"/>
    </xf>
    <xf numFmtId="0" fontId="23" fillId="8" borderId="1" xfId="3" applyFont="1" applyFill="1" applyBorder="1" applyAlignment="1">
      <alignment horizontal="center" vertical="center" wrapText="1"/>
    </xf>
    <xf numFmtId="3" fontId="23" fillId="8" borderId="1" xfId="3" applyNumberFormat="1" applyFont="1" applyFill="1" applyBorder="1" applyAlignment="1">
      <alignment vertical="center"/>
    </xf>
    <xf numFmtId="4" fontId="23" fillId="8" borderId="1" xfId="3" applyNumberFormat="1" applyFont="1" applyFill="1" applyBorder="1" applyAlignment="1">
      <alignment horizontal="center" vertical="center"/>
    </xf>
    <xf numFmtId="40" fontId="24" fillId="8" borderId="1" xfId="3" applyNumberFormat="1" applyFont="1" applyFill="1" applyBorder="1" applyAlignment="1">
      <alignment horizontal="center" vertical="center"/>
    </xf>
    <xf numFmtId="3" fontId="23" fillId="8" borderId="3" xfId="3" applyNumberFormat="1" applyFont="1" applyFill="1" applyBorder="1" applyAlignment="1">
      <alignment vertical="center"/>
    </xf>
    <xf numFmtId="0" fontId="20" fillId="8" borderId="17" xfId="3" applyFont="1" applyFill="1" applyBorder="1" applyAlignment="1">
      <alignment vertical="center"/>
    </xf>
    <xf numFmtId="0" fontId="20" fillId="8" borderId="1" xfId="3" applyFont="1" applyFill="1" applyBorder="1" applyAlignment="1">
      <alignment vertical="center"/>
    </xf>
    <xf numFmtId="0" fontId="14" fillId="8" borderId="1" xfId="3" applyFont="1" applyFill="1" applyBorder="1" applyAlignment="1">
      <alignment vertical="center"/>
    </xf>
    <xf numFmtId="168" fontId="16" fillId="8" borderId="1" xfId="3" applyNumberFormat="1" applyFont="1" applyFill="1" applyBorder="1" applyAlignment="1">
      <alignment vertical="center"/>
    </xf>
    <xf numFmtId="3" fontId="16" fillId="8" borderId="1" xfId="3" applyNumberFormat="1" applyFont="1" applyFill="1" applyBorder="1" applyAlignment="1">
      <alignment vertical="center"/>
    </xf>
    <xf numFmtId="4" fontId="17" fillId="8" borderId="1" xfId="3" applyNumberFormat="1" applyFont="1" applyFill="1" applyBorder="1" applyAlignment="1">
      <alignment horizontal="center" vertical="center"/>
    </xf>
    <xf numFmtId="40" fontId="25" fillId="8" borderId="1" xfId="3" applyNumberFormat="1" applyFont="1" applyFill="1" applyBorder="1" applyAlignment="1">
      <alignment horizontal="center" vertical="center"/>
    </xf>
    <xf numFmtId="3" fontId="16" fillId="8" borderId="3" xfId="3" applyNumberFormat="1" applyFont="1" applyFill="1" applyBorder="1" applyAlignment="1">
      <alignment vertical="center"/>
    </xf>
    <xf numFmtId="0" fontId="20" fillId="8" borderId="17" xfId="3" applyFont="1" applyFill="1" applyBorder="1" applyAlignment="1">
      <alignment horizontal="left"/>
    </xf>
    <xf numFmtId="0" fontId="20" fillId="8" borderId="1" xfId="3" applyFont="1" applyFill="1" applyBorder="1" applyAlignment="1">
      <alignment horizontal="left"/>
    </xf>
    <xf numFmtId="0" fontId="20" fillId="8" borderId="1" xfId="3" applyFont="1" applyFill="1" applyBorder="1" applyAlignment="1">
      <alignment wrapText="1"/>
    </xf>
    <xf numFmtId="3" fontId="16" fillId="8" borderId="1" xfId="3" applyNumberFormat="1" applyFont="1" applyFill="1" applyBorder="1" applyAlignment="1">
      <alignment horizontal="right" vertical="center"/>
    </xf>
    <xf numFmtId="3" fontId="16" fillId="8" borderId="1" xfId="3" applyNumberFormat="1" applyFont="1" applyFill="1" applyBorder="1"/>
    <xf numFmtId="3" fontId="16" fillId="8" borderId="3" xfId="3" applyNumberFormat="1" applyFont="1" applyFill="1" applyBorder="1"/>
    <xf numFmtId="0" fontId="20" fillId="8" borderId="19" xfId="3" applyFont="1" applyFill="1" applyBorder="1"/>
    <xf numFmtId="0" fontId="20" fillId="8" borderId="20" xfId="3" applyFont="1" applyFill="1" applyBorder="1"/>
    <xf numFmtId="0" fontId="14" fillId="8" borderId="20" xfId="3" applyFont="1" applyFill="1" applyBorder="1"/>
    <xf numFmtId="2" fontId="20" fillId="8" borderId="20" xfId="3" applyNumberFormat="1" applyFont="1" applyFill="1" applyBorder="1" applyAlignment="1">
      <alignment horizontal="center" vertical="center"/>
    </xf>
    <xf numFmtId="2" fontId="20" fillId="8" borderId="21" xfId="3" applyNumberFormat="1" applyFont="1" applyFill="1" applyBorder="1" applyAlignment="1">
      <alignment horizontal="center" vertical="center"/>
    </xf>
    <xf numFmtId="2" fontId="20" fillId="8" borderId="22" xfId="3" applyNumberFormat="1" applyFont="1" applyFill="1" applyBorder="1" applyAlignment="1">
      <alignment horizontal="center" vertical="center"/>
    </xf>
    <xf numFmtId="0" fontId="17" fillId="0" borderId="0" xfId="3" applyFont="1" applyFill="1"/>
  </cellXfs>
  <cellStyles count="5">
    <cellStyle name="Normal" xfId="0" builtinId="0"/>
    <cellStyle name="Normal 2" xfId="3"/>
    <cellStyle name="Porcentagem" xfId="2" builtinId="5"/>
    <cellStyle name="Vírgula" xfId="1" builtin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5"/>
  <sheetViews>
    <sheetView topLeftCell="A10" workbookViewId="0">
      <selection activeCell="B14" sqref="B14"/>
    </sheetView>
  </sheetViews>
  <sheetFormatPr defaultRowHeight="12.75" x14ac:dyDescent="0.2"/>
  <cols>
    <col min="1" max="1" width="4.7109375" style="1" customWidth="1"/>
    <col min="2" max="2" width="38.140625" style="2" customWidth="1"/>
    <col min="3" max="3" width="15.7109375" style="13" customWidth="1"/>
    <col min="4" max="4" width="15.140625" bestFit="1" customWidth="1"/>
    <col min="5" max="5" width="15.140625" customWidth="1"/>
    <col min="6" max="6" width="14" bestFit="1" customWidth="1"/>
    <col min="7" max="7" width="15.140625" customWidth="1"/>
  </cols>
  <sheetData>
    <row r="3" spans="1:7" ht="24" x14ac:dyDescent="0.2">
      <c r="C3" s="28">
        <v>2017</v>
      </c>
      <c r="D3" s="29">
        <v>2018</v>
      </c>
      <c r="E3" s="27" t="s">
        <v>191</v>
      </c>
      <c r="F3" s="30" t="s">
        <v>0</v>
      </c>
      <c r="G3" s="27" t="s">
        <v>192</v>
      </c>
    </row>
    <row r="4" spans="1:7" ht="12.75" customHeight="1" x14ac:dyDescent="0.2">
      <c r="A4" s="19" t="s">
        <v>1</v>
      </c>
      <c r="B4" s="19"/>
      <c r="C4" s="3">
        <f>C6+C12+C44+C78+C88</f>
        <v>51414029077.080009</v>
      </c>
      <c r="D4" s="3">
        <f>D6+D12+D44+D78+D88</f>
        <v>54157141735.669998</v>
      </c>
      <c r="E4" s="24">
        <f>D4/C4-1</f>
        <v>5.3353388322815665E-2</v>
      </c>
      <c r="F4" s="3">
        <f>F6+F12+F44+F78+F88</f>
        <v>60809406768.389999</v>
      </c>
      <c r="G4" s="24">
        <f>F4/D4-1</f>
        <v>0.12283264624984014</v>
      </c>
    </row>
    <row r="5" spans="1:7" ht="12.75" customHeight="1" x14ac:dyDescent="0.2">
      <c r="A5" s="4" t="s">
        <v>2</v>
      </c>
      <c r="B5" s="5" t="s">
        <v>3</v>
      </c>
      <c r="C5" s="6" t="s">
        <v>4</v>
      </c>
      <c r="D5" s="7" t="s">
        <v>4</v>
      </c>
      <c r="E5" s="7"/>
      <c r="F5" s="6" t="s">
        <v>5</v>
      </c>
      <c r="G5" s="7"/>
    </row>
    <row r="6" spans="1:7" x14ac:dyDescent="0.2">
      <c r="A6" s="20" t="s">
        <v>6</v>
      </c>
      <c r="B6" s="20"/>
      <c r="C6" s="8">
        <f>SUM(C7:C10)</f>
        <v>748554626.58000004</v>
      </c>
      <c r="D6" s="8">
        <f>SUM(D7:D10)</f>
        <v>763667512.54999995</v>
      </c>
      <c r="E6" s="25">
        <f>D6/C6-1</f>
        <v>2.0189422967095583E-2</v>
      </c>
      <c r="F6" s="8">
        <f>SUM(F7:F10)</f>
        <v>990716130.52999997</v>
      </c>
      <c r="G6" s="25">
        <f t="shared" ref="G5:G68" si="0">F6/D6-1</f>
        <v>0.29731344367635959</v>
      </c>
    </row>
    <row r="7" spans="1:7" x14ac:dyDescent="0.2">
      <c r="A7" s="9" t="s">
        <v>7</v>
      </c>
      <c r="B7" s="10" t="s">
        <v>8</v>
      </c>
      <c r="C7" s="11">
        <v>514174919.2100001</v>
      </c>
      <c r="D7" s="11">
        <v>514263314.38</v>
      </c>
      <c r="E7" s="26">
        <f>D7/C7-1</f>
        <v>1.7191653403814122E-4</v>
      </c>
      <c r="F7" s="12">
        <v>690412881.52999997</v>
      </c>
      <c r="G7" s="26">
        <f t="shared" si="0"/>
        <v>0.34252796616917403</v>
      </c>
    </row>
    <row r="8" spans="1:7" x14ac:dyDescent="0.2">
      <c r="A8" s="9" t="s">
        <v>9</v>
      </c>
      <c r="B8" s="10" t="s">
        <v>10</v>
      </c>
      <c r="C8" s="11">
        <v>232033440.56999996</v>
      </c>
      <c r="D8" s="11">
        <v>242687772.32999998</v>
      </c>
      <c r="E8" s="26">
        <f>D8/C8-1</f>
        <v>4.591722526644082E-2</v>
      </c>
      <c r="F8" s="12">
        <v>290680249</v>
      </c>
      <c r="G8" s="26">
        <f t="shared" si="0"/>
        <v>0.19775399563493945</v>
      </c>
    </row>
    <row r="9" spans="1:7" ht="24" x14ac:dyDescent="0.2">
      <c r="A9" s="9" t="s">
        <v>11</v>
      </c>
      <c r="B9" s="10" t="s">
        <v>12</v>
      </c>
      <c r="C9" s="11">
        <v>536733.5</v>
      </c>
      <c r="D9" s="11">
        <v>1121464.54</v>
      </c>
      <c r="E9" s="26">
        <f>D9/C9-1</f>
        <v>1.0894252734364449</v>
      </c>
      <c r="F9" s="12">
        <v>4022000</v>
      </c>
      <c r="G9" s="26">
        <f t="shared" si="0"/>
        <v>2.5863817860883946</v>
      </c>
    </row>
    <row r="10" spans="1:7" ht="24" x14ac:dyDescent="0.2">
      <c r="A10" s="9" t="s">
        <v>13</v>
      </c>
      <c r="B10" s="10" t="s">
        <v>14</v>
      </c>
      <c r="C10" s="11">
        <v>1809533.2999999998</v>
      </c>
      <c r="D10" s="11">
        <v>5594961.3000000007</v>
      </c>
      <c r="E10" s="26">
        <f>D10/C10-1</f>
        <v>2.0919360809773444</v>
      </c>
      <c r="F10" s="12">
        <v>5601000</v>
      </c>
      <c r="G10" s="26">
        <f t="shared" si="0"/>
        <v>1.079310414533019E-3</v>
      </c>
    </row>
    <row r="11" spans="1:7" x14ac:dyDescent="0.2">
      <c r="D11" s="14"/>
      <c r="E11" s="23"/>
      <c r="G11" s="23"/>
    </row>
    <row r="12" spans="1:7" x14ac:dyDescent="0.2">
      <c r="A12" s="21" t="s">
        <v>15</v>
      </c>
      <c r="B12" s="22"/>
      <c r="C12" s="8">
        <f>SUM(C13:C42)</f>
        <v>33967147794.490005</v>
      </c>
      <c r="D12" s="8">
        <f t="shared" ref="D12:F12" si="1">SUM(D13:D42)</f>
        <v>35477830911.789993</v>
      </c>
      <c r="E12" s="25">
        <f>D12/C12-1</f>
        <v>4.447482981026285E-2</v>
      </c>
      <c r="F12" s="8">
        <f t="shared" si="1"/>
        <v>38965534483.369995</v>
      </c>
      <c r="G12" s="25">
        <f t="shared" si="0"/>
        <v>9.8306561645542079E-2</v>
      </c>
    </row>
    <row r="13" spans="1:7" x14ac:dyDescent="0.2">
      <c r="A13" s="9" t="s">
        <v>16</v>
      </c>
      <c r="B13" s="10" t="s">
        <v>17</v>
      </c>
      <c r="C13" s="11">
        <v>293990939.45000005</v>
      </c>
      <c r="D13" s="11">
        <v>247222412.97999996</v>
      </c>
      <c r="E13" s="26">
        <f>D13/C13-1</f>
        <v>-0.15908152325202574</v>
      </c>
      <c r="F13" s="12">
        <v>317839374</v>
      </c>
      <c r="G13" s="26">
        <f t="shared" si="0"/>
        <v>0.28564141967869583</v>
      </c>
    </row>
    <row r="14" spans="1:7" ht="24" x14ac:dyDescent="0.2">
      <c r="A14" s="9" t="s">
        <v>18</v>
      </c>
      <c r="B14" s="10" t="s">
        <v>19</v>
      </c>
      <c r="C14" s="11">
        <v>342739018.37</v>
      </c>
      <c r="D14" s="11">
        <v>341459880.05000007</v>
      </c>
      <c r="E14" s="26">
        <f>D14/C14-1</f>
        <v>-3.7321059215355001E-3</v>
      </c>
      <c r="F14" s="12">
        <v>469213909.17000002</v>
      </c>
      <c r="G14" s="26">
        <f t="shared" si="0"/>
        <v>0.37414067240137516</v>
      </c>
    </row>
    <row r="15" spans="1:7" x14ac:dyDescent="0.2">
      <c r="A15" s="9" t="s">
        <v>20</v>
      </c>
      <c r="B15" s="10" t="s">
        <v>21</v>
      </c>
      <c r="C15" s="11">
        <v>172471701.70999998</v>
      </c>
      <c r="D15" s="11">
        <v>97550368.219999999</v>
      </c>
      <c r="E15" s="26">
        <f>D15/C15-1</f>
        <v>-0.43439783307742486</v>
      </c>
      <c r="F15" s="12">
        <v>108569441</v>
      </c>
      <c r="G15" s="26">
        <f t="shared" si="0"/>
        <v>0.11295777741350288</v>
      </c>
    </row>
    <row r="16" spans="1:7" x14ac:dyDescent="0.2">
      <c r="A16" s="9" t="s">
        <v>22</v>
      </c>
      <c r="B16" s="10" t="s">
        <v>23</v>
      </c>
      <c r="C16" s="11">
        <v>221225342.50999999</v>
      </c>
      <c r="D16" s="11">
        <v>286679454.51999998</v>
      </c>
      <c r="E16" s="26">
        <f>D16/C16-1</f>
        <v>0.29587076809268043</v>
      </c>
      <c r="F16" s="12">
        <v>471123061</v>
      </c>
      <c r="G16" s="26">
        <f t="shared" si="0"/>
        <v>0.6433792292120204</v>
      </c>
    </row>
    <row r="17" spans="1:7" x14ac:dyDescent="0.2">
      <c r="A17" s="9" t="s">
        <v>24</v>
      </c>
      <c r="B17" s="10" t="s">
        <v>25</v>
      </c>
      <c r="C17" s="11">
        <v>10694214286.669996</v>
      </c>
      <c r="D17" s="11">
        <v>11872583011.129999</v>
      </c>
      <c r="E17" s="26">
        <f>D17/C17-1</f>
        <v>0.11018749885429191</v>
      </c>
      <c r="F17" s="12">
        <v>13034474540.48</v>
      </c>
      <c r="G17" s="26">
        <f t="shared" si="0"/>
        <v>9.7863415927332831E-2</v>
      </c>
    </row>
    <row r="18" spans="1:7" x14ac:dyDescent="0.2">
      <c r="A18" s="9" t="s">
        <v>26</v>
      </c>
      <c r="B18" s="10" t="s">
        <v>27</v>
      </c>
      <c r="C18" s="11">
        <v>385679282.80999994</v>
      </c>
      <c r="D18" s="11">
        <v>328668883.64000005</v>
      </c>
      <c r="E18" s="26">
        <f>D18/C18-1</f>
        <v>-0.14781815283058741</v>
      </c>
      <c r="F18" s="12">
        <v>369389230</v>
      </c>
      <c r="G18" s="26">
        <f t="shared" si="0"/>
        <v>0.12389474144623325</v>
      </c>
    </row>
    <row r="19" spans="1:7" x14ac:dyDescent="0.2">
      <c r="A19" s="9" t="s">
        <v>28</v>
      </c>
      <c r="B19" s="10" t="s">
        <v>29</v>
      </c>
      <c r="C19" s="11">
        <v>177228376.75999996</v>
      </c>
      <c r="D19" s="11">
        <v>163910885.84999996</v>
      </c>
      <c r="E19" s="26">
        <f>D19/C19-1</f>
        <v>-7.5143107178791912E-2</v>
      </c>
      <c r="F19" s="12">
        <v>238098395</v>
      </c>
      <c r="G19" s="26">
        <f t="shared" si="0"/>
        <v>0.45260879877064042</v>
      </c>
    </row>
    <row r="20" spans="1:7" ht="24" x14ac:dyDescent="0.2">
      <c r="A20" s="9" t="s">
        <v>30</v>
      </c>
      <c r="B20" s="10" t="s">
        <v>31</v>
      </c>
      <c r="C20" s="11">
        <v>3410923392.5700002</v>
      </c>
      <c r="D20" s="11">
        <v>3806551474.6399999</v>
      </c>
      <c r="E20" s="26">
        <f>D20/C20-1</f>
        <v>0.11598855692033272</v>
      </c>
      <c r="F20" s="12">
        <v>3095213357.9200001</v>
      </c>
      <c r="G20" s="26">
        <f t="shared" si="0"/>
        <v>-0.18687206030420844</v>
      </c>
    </row>
    <row r="21" spans="1:7" ht="24" x14ac:dyDescent="0.2">
      <c r="A21" s="9" t="s">
        <v>32</v>
      </c>
      <c r="B21" s="10" t="s">
        <v>33</v>
      </c>
      <c r="C21" s="11">
        <v>219174111.95000002</v>
      </c>
      <c r="D21" s="11">
        <v>206696752.28000006</v>
      </c>
      <c r="E21" s="26">
        <f>D21/C21-1</f>
        <v>-5.6928984718990883E-2</v>
      </c>
      <c r="F21" s="12">
        <v>253774586</v>
      </c>
      <c r="G21" s="26">
        <f t="shared" si="0"/>
        <v>0.22776281291651035</v>
      </c>
    </row>
    <row r="22" spans="1:7" x14ac:dyDescent="0.2">
      <c r="A22" s="9" t="s">
        <v>34</v>
      </c>
      <c r="B22" s="10" t="s">
        <v>35</v>
      </c>
      <c r="C22" s="11">
        <v>161627700.14999998</v>
      </c>
      <c r="D22" s="11">
        <v>139523352.51999998</v>
      </c>
      <c r="E22" s="26">
        <f>D22/C22-1</f>
        <v>-0.13676088696112032</v>
      </c>
      <c r="F22" s="15">
        <v>613399996.91000009</v>
      </c>
      <c r="G22" s="26">
        <f t="shared" si="0"/>
        <v>3.3963966306075699</v>
      </c>
    </row>
    <row r="23" spans="1:7" ht="24" x14ac:dyDescent="0.2">
      <c r="A23" s="9" t="s">
        <v>36</v>
      </c>
      <c r="B23" s="10" t="s">
        <v>37</v>
      </c>
      <c r="C23" s="11">
        <v>42261168.530000009</v>
      </c>
      <c r="D23" s="11">
        <v>98298757.350000009</v>
      </c>
      <c r="E23" s="26">
        <f>D23/C23-1</f>
        <v>1.32598294768448</v>
      </c>
      <c r="F23" s="12">
        <v>120015969.99999999</v>
      </c>
      <c r="G23" s="26">
        <f t="shared" si="0"/>
        <v>0.22093069368796026</v>
      </c>
    </row>
    <row r="24" spans="1:7" ht="24" x14ac:dyDescent="0.2">
      <c r="A24" s="9" t="s">
        <v>38</v>
      </c>
      <c r="B24" s="10" t="s">
        <v>39</v>
      </c>
      <c r="C24" s="11">
        <v>119373133.70000002</v>
      </c>
      <c r="D24" s="11">
        <v>115655747.92999999</v>
      </c>
      <c r="E24" s="26">
        <f>D24/C24-1</f>
        <v>-3.1140891210431731E-2</v>
      </c>
      <c r="F24" s="12">
        <v>137422881</v>
      </c>
      <c r="G24" s="26">
        <f t="shared" si="0"/>
        <v>0.18820623669456049</v>
      </c>
    </row>
    <row r="25" spans="1:7" x14ac:dyDescent="0.2">
      <c r="A25" s="9" t="s">
        <v>40</v>
      </c>
      <c r="B25" s="10" t="s">
        <v>41</v>
      </c>
      <c r="C25" s="11">
        <v>318575919.71000004</v>
      </c>
      <c r="D25" s="11">
        <v>365163921.13000005</v>
      </c>
      <c r="E25" s="26">
        <f>D25/C25-1</f>
        <v>0.14623830157159756</v>
      </c>
      <c r="F25" s="12">
        <v>412079979.38</v>
      </c>
      <c r="G25" s="26">
        <f t="shared" si="0"/>
        <v>0.12847944590149596</v>
      </c>
    </row>
    <row r="26" spans="1:7" x14ac:dyDescent="0.2">
      <c r="A26" s="16">
        <v>26</v>
      </c>
      <c r="B26" s="17" t="s">
        <v>42</v>
      </c>
      <c r="C26" s="9" t="s">
        <v>43</v>
      </c>
      <c r="D26" s="11">
        <v>3670561.48</v>
      </c>
      <c r="E26" s="26"/>
      <c r="F26" s="12">
        <v>5024199</v>
      </c>
      <c r="G26" s="26">
        <f t="shared" si="0"/>
        <v>0.36878214065494963</v>
      </c>
    </row>
    <row r="27" spans="1:7" ht="24" x14ac:dyDescent="0.2">
      <c r="A27" s="9" t="s">
        <v>44</v>
      </c>
      <c r="B27" s="10" t="s">
        <v>45</v>
      </c>
      <c r="C27" s="11">
        <v>210848675.60999998</v>
      </c>
      <c r="D27" s="11">
        <v>178651367.08999997</v>
      </c>
      <c r="E27" s="26">
        <f t="shared" ref="E26:E42" si="2">D27/C27-1</f>
        <v>-0.15270339463528027</v>
      </c>
      <c r="F27" s="12">
        <v>223245174</v>
      </c>
      <c r="G27" s="26">
        <f t="shared" si="0"/>
        <v>0.24961357775412263</v>
      </c>
    </row>
    <row r="28" spans="1:7" x14ac:dyDescent="0.2">
      <c r="A28" s="9" t="s">
        <v>46</v>
      </c>
      <c r="B28" s="10" t="s">
        <v>47</v>
      </c>
      <c r="C28" s="11">
        <v>7433370018.8900003</v>
      </c>
      <c r="D28" s="11">
        <v>7716492534.6799984</v>
      </c>
      <c r="E28" s="26">
        <f t="shared" si="2"/>
        <v>3.8088042848736903E-2</v>
      </c>
      <c r="F28" s="12">
        <v>8462509586.6900005</v>
      </c>
      <c r="G28" s="26">
        <f t="shared" si="0"/>
        <v>9.6678257467003315E-2</v>
      </c>
    </row>
    <row r="29" spans="1:7" ht="24" x14ac:dyDescent="0.2">
      <c r="A29" s="9" t="s">
        <v>48</v>
      </c>
      <c r="B29" s="10" t="s">
        <v>49</v>
      </c>
      <c r="C29" s="11">
        <v>80906298.329999998</v>
      </c>
      <c r="D29" s="11">
        <v>57094338.169999994</v>
      </c>
      <c r="E29" s="26">
        <f t="shared" si="2"/>
        <v>-0.29431528387167039</v>
      </c>
      <c r="F29" s="12">
        <v>79914031</v>
      </c>
      <c r="G29" s="26">
        <f t="shared" si="0"/>
        <v>0.39968398901575375</v>
      </c>
    </row>
    <row r="30" spans="1:7" ht="24" x14ac:dyDescent="0.2">
      <c r="A30" s="9" t="s">
        <v>50</v>
      </c>
      <c r="B30" s="10" t="s">
        <v>51</v>
      </c>
      <c r="C30" s="11">
        <v>3172049.97</v>
      </c>
      <c r="D30" s="11">
        <v>3897955.8900000006</v>
      </c>
      <c r="E30" s="26">
        <f t="shared" si="2"/>
        <v>0.22884441508341058</v>
      </c>
      <c r="F30" s="12">
        <v>4963700</v>
      </c>
      <c r="G30" s="26">
        <f t="shared" si="0"/>
        <v>0.27341102364295855</v>
      </c>
    </row>
    <row r="31" spans="1:7" x14ac:dyDescent="0.2">
      <c r="A31" s="9" t="s">
        <v>52</v>
      </c>
      <c r="B31" s="10" t="s">
        <v>53</v>
      </c>
      <c r="C31" s="11">
        <v>19599195.220000003</v>
      </c>
      <c r="D31" s="11">
        <v>24781419.270000003</v>
      </c>
      <c r="E31" s="26">
        <f t="shared" si="2"/>
        <v>0.26441004295481485</v>
      </c>
      <c r="F31" s="12">
        <v>29281536</v>
      </c>
      <c r="G31" s="26">
        <f t="shared" si="0"/>
        <v>0.18159237293756481</v>
      </c>
    </row>
    <row r="32" spans="1:7" ht="24" x14ac:dyDescent="0.2">
      <c r="A32" s="9" t="s">
        <v>54</v>
      </c>
      <c r="B32" s="10" t="s">
        <v>55</v>
      </c>
      <c r="C32" s="11">
        <v>33160572.160000004</v>
      </c>
      <c r="D32" s="11">
        <v>48526909.059999965</v>
      </c>
      <c r="E32" s="26">
        <f t="shared" si="2"/>
        <v>0.46339179028206368</v>
      </c>
      <c r="F32" s="12">
        <v>87062600.390000015</v>
      </c>
      <c r="G32" s="26">
        <f t="shared" si="0"/>
        <v>0.79410974398458989</v>
      </c>
    </row>
    <row r="33" spans="1:7" ht="24" x14ac:dyDescent="0.2">
      <c r="A33" s="9" t="s">
        <v>56</v>
      </c>
      <c r="B33" s="10" t="s">
        <v>57</v>
      </c>
      <c r="C33" s="11">
        <v>7227609.8699999992</v>
      </c>
      <c r="D33" s="11">
        <v>8215474.7200000007</v>
      </c>
      <c r="E33" s="26">
        <f t="shared" si="2"/>
        <v>0.13667932660565718</v>
      </c>
      <c r="F33" s="12">
        <v>17578312</v>
      </c>
      <c r="G33" s="26">
        <f t="shared" si="0"/>
        <v>1.1396587049567355</v>
      </c>
    </row>
    <row r="34" spans="1:7" ht="24" x14ac:dyDescent="0.2">
      <c r="A34" s="9" t="s">
        <v>58</v>
      </c>
      <c r="B34" s="10" t="s">
        <v>59</v>
      </c>
      <c r="C34" s="11">
        <v>477547637.99000001</v>
      </c>
      <c r="D34" s="11">
        <v>278306506.59999996</v>
      </c>
      <c r="E34" s="26">
        <f t="shared" si="2"/>
        <v>-0.4172172900458827</v>
      </c>
      <c r="F34" s="12">
        <v>769640018</v>
      </c>
      <c r="G34" s="26">
        <f t="shared" si="0"/>
        <v>1.7654402601020616</v>
      </c>
    </row>
    <row r="35" spans="1:7" x14ac:dyDescent="0.2">
      <c r="A35" s="9" t="s">
        <v>60</v>
      </c>
      <c r="B35" s="10" t="s">
        <v>61</v>
      </c>
      <c r="C35" s="11">
        <v>479167229.69</v>
      </c>
      <c r="D35" s="11">
        <v>512277887.0800001</v>
      </c>
      <c r="E35" s="26">
        <f t="shared" si="2"/>
        <v>6.9100421185775307E-2</v>
      </c>
      <c r="F35" s="12">
        <v>622477027.75999999</v>
      </c>
      <c r="G35" s="26">
        <f t="shared" si="0"/>
        <v>0.21511594284917979</v>
      </c>
    </row>
    <row r="36" spans="1:7" ht="24" x14ac:dyDescent="0.2">
      <c r="A36" s="9" t="s">
        <v>62</v>
      </c>
      <c r="B36" s="10" t="s">
        <v>63</v>
      </c>
      <c r="C36" s="11">
        <v>1590226.9900000002</v>
      </c>
      <c r="D36" s="9" t="s">
        <v>43</v>
      </c>
      <c r="E36" s="26"/>
      <c r="F36" s="9" t="s">
        <v>43</v>
      </c>
      <c r="G36" s="26"/>
    </row>
    <row r="37" spans="1:7" ht="24" x14ac:dyDescent="0.2">
      <c r="A37" s="9" t="s">
        <v>64</v>
      </c>
      <c r="B37" s="10" t="s">
        <v>65</v>
      </c>
      <c r="C37" s="11">
        <v>35092863.289999999</v>
      </c>
      <c r="D37" s="11">
        <v>20338489.029999994</v>
      </c>
      <c r="E37" s="26">
        <f t="shared" si="2"/>
        <v>-0.42043802861205648</v>
      </c>
      <c r="F37" s="12">
        <v>12863556</v>
      </c>
      <c r="G37" s="26">
        <f t="shared" si="0"/>
        <v>-0.36752646762373553</v>
      </c>
    </row>
    <row r="38" spans="1:7" x14ac:dyDescent="0.2">
      <c r="A38" s="18">
        <v>73</v>
      </c>
      <c r="B38" s="10" t="s">
        <v>66</v>
      </c>
      <c r="C38" s="9" t="s">
        <v>43</v>
      </c>
      <c r="D38" s="11">
        <v>22435203.759999998</v>
      </c>
      <c r="E38" s="26"/>
      <c r="F38" s="12">
        <v>226509778.66999999</v>
      </c>
      <c r="G38" s="26">
        <f t="shared" si="0"/>
        <v>9.0961765755765978</v>
      </c>
    </row>
    <row r="39" spans="1:7" ht="24" x14ac:dyDescent="0.2">
      <c r="A39" s="9" t="s">
        <v>67</v>
      </c>
      <c r="B39" s="10" t="s">
        <v>68</v>
      </c>
      <c r="C39" s="11">
        <v>6929595.4500000002</v>
      </c>
      <c r="D39" s="9" t="s">
        <v>43</v>
      </c>
      <c r="E39" s="26"/>
      <c r="F39" s="9" t="s">
        <v>43</v>
      </c>
      <c r="G39" s="26"/>
    </row>
    <row r="40" spans="1:7" x14ac:dyDescent="0.2">
      <c r="A40" s="9" t="s">
        <v>69</v>
      </c>
      <c r="B40" s="10" t="s">
        <v>70</v>
      </c>
      <c r="C40" s="11">
        <v>14867937.369999999</v>
      </c>
      <c r="D40" s="9" t="s">
        <v>43</v>
      </c>
      <c r="E40" s="26"/>
      <c r="F40" s="9" t="s">
        <v>43</v>
      </c>
      <c r="G40" s="26"/>
    </row>
    <row r="41" spans="1:7" ht="24" x14ac:dyDescent="0.2">
      <c r="A41" s="9" t="s">
        <v>71</v>
      </c>
      <c r="B41" s="10" t="s">
        <v>72</v>
      </c>
      <c r="C41" s="11">
        <v>9929352.9000000004</v>
      </c>
      <c r="D41" s="9" t="s">
        <v>43</v>
      </c>
      <c r="E41" s="26"/>
      <c r="F41" s="9" t="s">
        <v>43</v>
      </c>
      <c r="G41" s="26"/>
    </row>
    <row r="42" spans="1:7" x14ac:dyDescent="0.2">
      <c r="A42" s="9" t="s">
        <v>73</v>
      </c>
      <c r="B42" s="10" t="s">
        <v>74</v>
      </c>
      <c r="C42" s="11">
        <v>8594254155.8700008</v>
      </c>
      <c r="D42" s="11">
        <v>8533177362.7199984</v>
      </c>
      <c r="E42" s="26">
        <f t="shared" si="2"/>
        <v>-7.1067008308436375E-3</v>
      </c>
      <c r="F42" s="12">
        <v>8783850242</v>
      </c>
      <c r="G42" s="26">
        <f t="shared" si="0"/>
        <v>2.9376264974304789E-2</v>
      </c>
    </row>
    <row r="44" spans="1:7" x14ac:dyDescent="0.2">
      <c r="A44" s="21" t="s">
        <v>75</v>
      </c>
      <c r="B44" s="22"/>
      <c r="C44" s="8">
        <f>SUM(C45:C76)</f>
        <v>973672105.90000033</v>
      </c>
      <c r="D44" s="8">
        <f t="shared" ref="D44:F44" si="3">SUM(D45:D76)</f>
        <v>950608994.76000011</v>
      </c>
      <c r="E44" s="25">
        <f>D44/C44-1</f>
        <v>-2.368673293632273E-2</v>
      </c>
      <c r="F44" s="8">
        <f t="shared" si="3"/>
        <v>1269190807.9699996</v>
      </c>
      <c r="G44" s="25">
        <f t="shared" si="0"/>
        <v>0.33513444009693139</v>
      </c>
    </row>
    <row r="45" spans="1:7" x14ac:dyDescent="0.2">
      <c r="A45" s="9" t="s">
        <v>76</v>
      </c>
      <c r="B45" s="10" t="s">
        <v>77</v>
      </c>
      <c r="C45" s="11">
        <v>21572664</v>
      </c>
      <c r="D45" s="11">
        <v>23024315.629999999</v>
      </c>
      <c r="E45" s="26">
        <f>D45/C45-1</f>
        <v>6.7291254802837486E-2</v>
      </c>
      <c r="F45" s="12">
        <v>28528773.960000001</v>
      </c>
      <c r="G45" s="26">
        <f t="shared" si="0"/>
        <v>0.23907152848564395</v>
      </c>
    </row>
    <row r="46" spans="1:7" x14ac:dyDescent="0.2">
      <c r="A46" s="9" t="s">
        <v>78</v>
      </c>
      <c r="B46" s="10" t="s">
        <v>79</v>
      </c>
      <c r="C46" s="11">
        <v>26356731.629999995</v>
      </c>
      <c r="D46" s="11">
        <v>26909585.320000004</v>
      </c>
      <c r="E46" s="26">
        <f>D46/C46-1</f>
        <v>2.0975806020300913E-2</v>
      </c>
      <c r="F46" s="12">
        <v>35966117.940000005</v>
      </c>
      <c r="G46" s="26">
        <f t="shared" si="0"/>
        <v>0.33655415021460455</v>
      </c>
    </row>
    <row r="47" spans="1:7" x14ac:dyDescent="0.2">
      <c r="A47" s="9" t="s">
        <v>80</v>
      </c>
      <c r="B47" s="10" t="s">
        <v>81</v>
      </c>
      <c r="C47" s="11">
        <v>31563656.220000003</v>
      </c>
      <c r="D47" s="11">
        <v>28464311.530000001</v>
      </c>
      <c r="E47" s="26">
        <f>D47/C47-1</f>
        <v>-9.819346239223492E-2</v>
      </c>
      <c r="F47" s="12">
        <v>32838525.690000001</v>
      </c>
      <c r="G47" s="26">
        <f t="shared" si="0"/>
        <v>0.15367363287145697</v>
      </c>
    </row>
    <row r="48" spans="1:7" ht="24" x14ac:dyDescent="0.2">
      <c r="A48" s="9" t="s">
        <v>82</v>
      </c>
      <c r="B48" s="10" t="s">
        <v>83</v>
      </c>
      <c r="C48" s="11">
        <v>18778385.870000001</v>
      </c>
      <c r="D48" s="11">
        <v>15453639.909999998</v>
      </c>
      <c r="E48" s="26">
        <f>D48/C48-1</f>
        <v>-0.17705174358524367</v>
      </c>
      <c r="F48" s="12">
        <v>25318575.939999998</v>
      </c>
      <c r="G48" s="26">
        <f t="shared" si="0"/>
        <v>0.63835679409201407</v>
      </c>
    </row>
    <row r="49" spans="1:7" x14ac:dyDescent="0.2">
      <c r="A49" s="9" t="s">
        <v>84</v>
      </c>
      <c r="B49" s="10" t="s">
        <v>85</v>
      </c>
      <c r="C49" s="11">
        <v>27957160</v>
      </c>
      <c r="D49" s="11">
        <v>27155276.210000005</v>
      </c>
      <c r="E49" s="26">
        <f>D49/C49-1</f>
        <v>-2.8682591150173908E-2</v>
      </c>
      <c r="F49" s="12">
        <v>33532258.469999999</v>
      </c>
      <c r="G49" s="26">
        <f t="shared" si="0"/>
        <v>0.2348340046584263</v>
      </c>
    </row>
    <row r="50" spans="1:7" ht="24" x14ac:dyDescent="0.2">
      <c r="A50" s="9" t="s">
        <v>86</v>
      </c>
      <c r="B50" s="10" t="s">
        <v>87</v>
      </c>
      <c r="C50" s="11">
        <v>23186323.009999994</v>
      </c>
      <c r="D50" s="11">
        <v>25406454.809999999</v>
      </c>
      <c r="E50" s="26">
        <f>D50/C50-1</f>
        <v>9.5751784318819588E-2</v>
      </c>
      <c r="F50" s="12">
        <v>28592789.98</v>
      </c>
      <c r="G50" s="26">
        <f t="shared" si="0"/>
        <v>0.1254143954293796</v>
      </c>
    </row>
    <row r="51" spans="1:7" ht="24" x14ac:dyDescent="0.2">
      <c r="A51" s="9" t="s">
        <v>88</v>
      </c>
      <c r="B51" s="10" t="s">
        <v>89</v>
      </c>
      <c r="C51" s="11">
        <v>22590939.190000005</v>
      </c>
      <c r="D51" s="11">
        <v>24239045.490000002</v>
      </c>
      <c r="E51" s="26">
        <f>D51/C51-1</f>
        <v>7.2954306420759174E-2</v>
      </c>
      <c r="F51" s="12">
        <v>29622263.149999999</v>
      </c>
      <c r="G51" s="26">
        <f t="shared" si="0"/>
        <v>0.22208868176021546</v>
      </c>
    </row>
    <row r="52" spans="1:7" x14ac:dyDescent="0.2">
      <c r="A52" s="9" t="s">
        <v>90</v>
      </c>
      <c r="B52" s="10" t="s">
        <v>91</v>
      </c>
      <c r="C52" s="11">
        <v>30058795.25</v>
      </c>
      <c r="D52" s="11">
        <v>27386529.120000005</v>
      </c>
      <c r="E52" s="26">
        <f>D52/C52-1</f>
        <v>-8.8901305184544754E-2</v>
      </c>
      <c r="F52" s="12">
        <v>43233963.379999995</v>
      </c>
      <c r="G52" s="26">
        <f t="shared" si="0"/>
        <v>0.57865800337680717</v>
      </c>
    </row>
    <row r="53" spans="1:7" x14ac:dyDescent="0.2">
      <c r="A53" s="9" t="s">
        <v>92</v>
      </c>
      <c r="B53" s="10" t="s">
        <v>93</v>
      </c>
      <c r="C53" s="11">
        <v>62383858.049999997</v>
      </c>
      <c r="D53" s="11">
        <v>55435260.989999995</v>
      </c>
      <c r="E53" s="26">
        <f>D53/C53-1</f>
        <v>-0.11138453563469541</v>
      </c>
      <c r="F53" s="12">
        <v>101833661.98</v>
      </c>
      <c r="G53" s="26">
        <f t="shared" si="0"/>
        <v>0.83698354010401155</v>
      </c>
    </row>
    <row r="54" spans="1:7" x14ac:dyDescent="0.2">
      <c r="A54" s="9" t="s">
        <v>94</v>
      </c>
      <c r="B54" s="10" t="s">
        <v>95</v>
      </c>
      <c r="C54" s="11">
        <v>40204345.740000002</v>
      </c>
      <c r="D54" s="11">
        <v>32926324.710000001</v>
      </c>
      <c r="E54" s="26">
        <f>D54/C54-1</f>
        <v>-0.18102572983196119</v>
      </c>
      <c r="F54" s="12">
        <v>39540784.75</v>
      </c>
      <c r="G54" s="26">
        <f t="shared" si="0"/>
        <v>0.20088667952640127</v>
      </c>
    </row>
    <row r="55" spans="1:7" x14ac:dyDescent="0.2">
      <c r="A55" s="9" t="s">
        <v>96</v>
      </c>
      <c r="B55" s="10" t="s">
        <v>97</v>
      </c>
      <c r="C55" s="11">
        <v>34964173.659999996</v>
      </c>
      <c r="D55" s="11">
        <v>31377753.16</v>
      </c>
      <c r="E55" s="26">
        <f>D55/C55-1</f>
        <v>-0.10257415304234585</v>
      </c>
      <c r="F55" s="12">
        <v>40371760.82</v>
      </c>
      <c r="G55" s="26">
        <f t="shared" si="0"/>
        <v>0.2866364463426736</v>
      </c>
    </row>
    <row r="56" spans="1:7" x14ac:dyDescent="0.2">
      <c r="A56" s="9" t="s">
        <v>98</v>
      </c>
      <c r="B56" s="10" t="s">
        <v>99</v>
      </c>
      <c r="C56" s="11">
        <v>31120816.75</v>
      </c>
      <c r="D56" s="11">
        <v>28748517.729999997</v>
      </c>
      <c r="E56" s="26">
        <f>D56/C56-1</f>
        <v>-7.6228687667716954E-2</v>
      </c>
      <c r="F56" s="12">
        <v>47249952.07</v>
      </c>
      <c r="G56" s="26">
        <f t="shared" si="0"/>
        <v>0.64356133118797865</v>
      </c>
    </row>
    <row r="57" spans="1:7" x14ac:dyDescent="0.2">
      <c r="A57" s="9" t="s">
        <v>100</v>
      </c>
      <c r="B57" s="10" t="s">
        <v>101</v>
      </c>
      <c r="C57" s="11">
        <v>37417342.550000004</v>
      </c>
      <c r="D57" s="11">
        <v>31497342.479999997</v>
      </c>
      <c r="E57" s="26">
        <f>D57/C57-1</f>
        <v>-0.15821540672187595</v>
      </c>
      <c r="F57" s="12">
        <v>36488447.579999998</v>
      </c>
      <c r="G57" s="26">
        <f t="shared" si="0"/>
        <v>0.15846114964045688</v>
      </c>
    </row>
    <row r="58" spans="1:7" x14ac:dyDescent="0.2">
      <c r="A58" s="9" t="s">
        <v>102</v>
      </c>
      <c r="B58" s="10" t="s">
        <v>103</v>
      </c>
      <c r="C58" s="11">
        <v>34962049.339999996</v>
      </c>
      <c r="D58" s="11">
        <v>30242915.91</v>
      </c>
      <c r="E58" s="26">
        <f t="shared" ref="E58:E76" si="4">D58/C58-1</f>
        <v>-0.13497874178104452</v>
      </c>
      <c r="F58" s="12">
        <v>44301746.739999995</v>
      </c>
      <c r="G58" s="26">
        <f t="shared" si="0"/>
        <v>0.46486360216844558</v>
      </c>
    </row>
    <row r="59" spans="1:7" x14ac:dyDescent="0.2">
      <c r="A59" s="9" t="s">
        <v>104</v>
      </c>
      <c r="B59" s="10" t="s">
        <v>105</v>
      </c>
      <c r="C59" s="11">
        <v>26259788.099999998</v>
      </c>
      <c r="D59" s="11">
        <v>27077829.460000001</v>
      </c>
      <c r="E59" s="26">
        <f t="shared" si="4"/>
        <v>3.1151864473727642E-2</v>
      </c>
      <c r="F59" s="12">
        <v>30536807.189999998</v>
      </c>
      <c r="G59" s="26">
        <f t="shared" si="0"/>
        <v>0.12774206053368053</v>
      </c>
    </row>
    <row r="60" spans="1:7" x14ac:dyDescent="0.2">
      <c r="A60" s="9" t="s">
        <v>106</v>
      </c>
      <c r="B60" s="10" t="s">
        <v>107</v>
      </c>
      <c r="C60" s="11">
        <v>25553053.489999998</v>
      </c>
      <c r="D60" s="11">
        <v>30708141.870000005</v>
      </c>
      <c r="E60" s="26">
        <f t="shared" si="4"/>
        <v>0.20174060145169781</v>
      </c>
      <c r="F60" s="12">
        <v>40029914.900000006</v>
      </c>
      <c r="G60" s="26">
        <f t="shared" si="0"/>
        <v>0.30356030884131124</v>
      </c>
    </row>
    <row r="61" spans="1:7" x14ac:dyDescent="0.2">
      <c r="A61" s="9" t="s">
        <v>108</v>
      </c>
      <c r="B61" s="10" t="s">
        <v>109</v>
      </c>
      <c r="C61" s="11">
        <v>43936206.859999992</v>
      </c>
      <c r="D61" s="11">
        <v>43681666.099999994</v>
      </c>
      <c r="E61" s="26">
        <f t="shared" si="4"/>
        <v>-5.7934168238754635E-3</v>
      </c>
      <c r="F61" s="12">
        <v>55546239.920000002</v>
      </c>
      <c r="G61" s="26">
        <f t="shared" si="0"/>
        <v>0.27161449823911377</v>
      </c>
    </row>
    <row r="62" spans="1:7" x14ac:dyDescent="0.2">
      <c r="A62" s="9" t="s">
        <v>110</v>
      </c>
      <c r="B62" s="10" t="s">
        <v>111</v>
      </c>
      <c r="C62" s="11">
        <v>32663184.450000003</v>
      </c>
      <c r="D62" s="11">
        <v>35579487.560000002</v>
      </c>
      <c r="E62" s="26">
        <f t="shared" si="4"/>
        <v>8.9284102548672362E-2</v>
      </c>
      <c r="F62" s="12">
        <v>58476297.699999996</v>
      </c>
      <c r="G62" s="26">
        <f t="shared" si="0"/>
        <v>0.64353962662861885</v>
      </c>
    </row>
    <row r="63" spans="1:7" x14ac:dyDescent="0.2">
      <c r="A63" s="9" t="s">
        <v>112</v>
      </c>
      <c r="B63" s="10" t="s">
        <v>113</v>
      </c>
      <c r="C63" s="11">
        <v>35843058.219999999</v>
      </c>
      <c r="D63" s="11">
        <v>43063953.18</v>
      </c>
      <c r="E63" s="26">
        <f t="shared" si="4"/>
        <v>0.2014586734111552</v>
      </c>
      <c r="F63" s="12">
        <v>43060723.550000004</v>
      </c>
      <c r="G63" s="26">
        <f t="shared" si="0"/>
        <v>-7.4996133924254416E-5</v>
      </c>
    </row>
    <row r="64" spans="1:7" x14ac:dyDescent="0.2">
      <c r="A64" s="9" t="s">
        <v>114</v>
      </c>
      <c r="B64" s="10" t="s">
        <v>115</v>
      </c>
      <c r="C64" s="11">
        <v>21900610.469999999</v>
      </c>
      <c r="D64" s="11">
        <v>25902281.729999993</v>
      </c>
      <c r="E64" s="26">
        <f t="shared" si="4"/>
        <v>0.18271962169646283</v>
      </c>
      <c r="F64" s="12">
        <v>29602354.049999997</v>
      </c>
      <c r="G64" s="26">
        <f t="shared" si="0"/>
        <v>0.14284735061446674</v>
      </c>
    </row>
    <row r="65" spans="1:7" x14ac:dyDescent="0.2">
      <c r="A65" s="9" t="s">
        <v>116</v>
      </c>
      <c r="B65" s="10" t="s">
        <v>117</v>
      </c>
      <c r="C65" s="11">
        <v>38075396.390000008</v>
      </c>
      <c r="D65" s="11">
        <v>38575761.260000005</v>
      </c>
      <c r="E65" s="26">
        <f t="shared" si="4"/>
        <v>1.3141422478569753E-2</v>
      </c>
      <c r="F65" s="12">
        <v>46608589.949999996</v>
      </c>
      <c r="G65" s="26">
        <f t="shared" si="0"/>
        <v>0.20823513075630196</v>
      </c>
    </row>
    <row r="66" spans="1:7" x14ac:dyDescent="0.2">
      <c r="A66" s="9" t="s">
        <v>118</v>
      </c>
      <c r="B66" s="10" t="s">
        <v>119</v>
      </c>
      <c r="C66" s="11">
        <v>21196664.98</v>
      </c>
      <c r="D66" s="11">
        <v>19296356.98</v>
      </c>
      <c r="E66" s="26">
        <f t="shared" si="4"/>
        <v>-8.9651273056069236E-2</v>
      </c>
      <c r="F66" s="12">
        <v>28685299.989999998</v>
      </c>
      <c r="G66" s="26">
        <f t="shared" si="0"/>
        <v>0.48656557399571887</v>
      </c>
    </row>
    <row r="67" spans="1:7" x14ac:dyDescent="0.2">
      <c r="A67" s="9" t="s">
        <v>120</v>
      </c>
      <c r="B67" s="10" t="s">
        <v>121</v>
      </c>
      <c r="C67" s="11">
        <v>36109481.579999998</v>
      </c>
      <c r="D67" s="11">
        <v>32473743.340000004</v>
      </c>
      <c r="E67" s="26">
        <f t="shared" si="4"/>
        <v>-0.10068652555825464</v>
      </c>
      <c r="F67" s="12">
        <v>42037349.409999996</v>
      </c>
      <c r="G67" s="26">
        <f t="shared" si="0"/>
        <v>0.29450273009394268</v>
      </c>
    </row>
    <row r="68" spans="1:7" x14ac:dyDescent="0.2">
      <c r="A68" s="9" t="s">
        <v>122</v>
      </c>
      <c r="B68" s="10" t="s">
        <v>123</v>
      </c>
      <c r="C68" s="11">
        <v>25047711.870000005</v>
      </c>
      <c r="D68" s="11">
        <v>23192577.480000004</v>
      </c>
      <c r="E68" s="26">
        <f t="shared" si="4"/>
        <v>-7.406402627227282E-2</v>
      </c>
      <c r="F68" s="12">
        <v>37606372.060000002</v>
      </c>
      <c r="G68" s="26">
        <f t="shared" si="0"/>
        <v>0.62148308407850128</v>
      </c>
    </row>
    <row r="69" spans="1:7" x14ac:dyDescent="0.2">
      <c r="A69" s="9" t="s">
        <v>124</v>
      </c>
      <c r="B69" s="10" t="s">
        <v>125</v>
      </c>
      <c r="C69" s="11">
        <v>33613636.11999999</v>
      </c>
      <c r="D69" s="11">
        <v>31761700.869999997</v>
      </c>
      <c r="E69" s="26">
        <f t="shared" si="4"/>
        <v>-5.5094761048421592E-2</v>
      </c>
      <c r="F69" s="12">
        <v>43250529.460000001</v>
      </c>
      <c r="G69" s="26">
        <f t="shared" ref="G69:G105" si="5">F69/D69-1</f>
        <v>0.36171956398127247</v>
      </c>
    </row>
    <row r="70" spans="1:7" ht="24" x14ac:dyDescent="0.2">
      <c r="A70" s="9" t="s">
        <v>126</v>
      </c>
      <c r="B70" s="10" t="s">
        <v>127</v>
      </c>
      <c r="C70" s="11">
        <v>28351110.039999995</v>
      </c>
      <c r="D70" s="11">
        <v>27792328.189999994</v>
      </c>
      <c r="E70" s="26">
        <f t="shared" si="4"/>
        <v>-1.9709346449279352E-2</v>
      </c>
      <c r="F70" s="12">
        <v>36358022.25</v>
      </c>
      <c r="G70" s="26">
        <f t="shared" si="5"/>
        <v>0.30820354456961407</v>
      </c>
    </row>
    <row r="71" spans="1:7" x14ac:dyDescent="0.2">
      <c r="A71" s="9" t="s">
        <v>128</v>
      </c>
      <c r="B71" s="10" t="s">
        <v>129</v>
      </c>
      <c r="C71" s="11">
        <v>33302604.229999997</v>
      </c>
      <c r="D71" s="11">
        <v>30167824.449999996</v>
      </c>
      <c r="E71" s="26">
        <f t="shared" si="4"/>
        <v>-9.4130169471133951E-2</v>
      </c>
      <c r="F71" s="12">
        <v>42147442.629999995</v>
      </c>
      <c r="G71" s="26">
        <f t="shared" si="5"/>
        <v>0.39709917431583319</v>
      </c>
    </row>
    <row r="72" spans="1:7" x14ac:dyDescent="0.2">
      <c r="A72" s="9" t="s">
        <v>130</v>
      </c>
      <c r="B72" s="10" t="s">
        <v>131</v>
      </c>
      <c r="C72" s="11">
        <v>25966502.699999999</v>
      </c>
      <c r="D72" s="11">
        <v>29181092.739999998</v>
      </c>
      <c r="E72" s="26">
        <f t="shared" si="4"/>
        <v>0.12379757401831393</v>
      </c>
      <c r="F72" s="12">
        <v>37504591.600000001</v>
      </c>
      <c r="G72" s="26">
        <f t="shared" si="5"/>
        <v>0.28523602368702816</v>
      </c>
    </row>
    <row r="73" spans="1:7" x14ac:dyDescent="0.2">
      <c r="A73" s="9" t="s">
        <v>132</v>
      </c>
      <c r="B73" s="10" t="s">
        <v>133</v>
      </c>
      <c r="C73" s="11">
        <v>23299718.789999992</v>
      </c>
      <c r="D73" s="11">
        <v>19223063.380000003</v>
      </c>
      <c r="E73" s="26">
        <f t="shared" si="4"/>
        <v>-0.17496586318241958</v>
      </c>
      <c r="F73" s="12">
        <v>29168842.959999997</v>
      </c>
      <c r="G73" s="26">
        <f t="shared" si="5"/>
        <v>0.51738785766829176</v>
      </c>
    </row>
    <row r="74" spans="1:7" x14ac:dyDescent="0.2">
      <c r="A74" s="9" t="s">
        <v>134</v>
      </c>
      <c r="B74" s="10" t="s">
        <v>135</v>
      </c>
      <c r="C74" s="11">
        <v>40033818.080000006</v>
      </c>
      <c r="D74" s="11">
        <v>43651291.709999993</v>
      </c>
      <c r="E74" s="26">
        <f t="shared" si="4"/>
        <v>9.0360445330773809E-2</v>
      </c>
      <c r="F74" s="12">
        <v>48623239.82</v>
      </c>
      <c r="G74" s="26">
        <f t="shared" si="5"/>
        <v>0.11390151162149897</v>
      </c>
    </row>
    <row r="75" spans="1:7" x14ac:dyDescent="0.2">
      <c r="A75" s="9" t="s">
        <v>136</v>
      </c>
      <c r="B75" s="10" t="s">
        <v>137</v>
      </c>
      <c r="C75" s="11">
        <v>21478986.710000001</v>
      </c>
      <c r="D75" s="11">
        <v>21445684.010000002</v>
      </c>
      <c r="E75" s="26">
        <f t="shared" si="4"/>
        <v>-1.5504781696472625E-3</v>
      </c>
      <c r="F75" s="12">
        <v>26234001.039999999</v>
      </c>
      <c r="G75" s="26">
        <f t="shared" si="5"/>
        <v>0.22327648900204022</v>
      </c>
    </row>
    <row r="76" spans="1:7" x14ac:dyDescent="0.2">
      <c r="A76" s="9" t="s">
        <v>138</v>
      </c>
      <c r="B76" s="10" t="s">
        <v>139</v>
      </c>
      <c r="C76" s="11">
        <v>17923331.560000002</v>
      </c>
      <c r="D76" s="11">
        <v>19566937.450000003</v>
      </c>
      <c r="E76" s="26">
        <f t="shared" si="4"/>
        <v>9.1702030088428588E-2</v>
      </c>
      <c r="F76" s="12">
        <v>26294567.039999999</v>
      </c>
      <c r="G76" s="26">
        <f t="shared" si="5"/>
        <v>0.34382639629688172</v>
      </c>
    </row>
    <row r="78" spans="1:7" x14ac:dyDescent="0.2">
      <c r="A78" s="21" t="s">
        <v>140</v>
      </c>
      <c r="B78" s="22"/>
      <c r="C78" s="8">
        <f>SUM(C79:C86)</f>
        <v>12570943102.51</v>
      </c>
      <c r="D78" s="8">
        <f t="shared" ref="D78:F78" si="6">SUM(D79:D86)</f>
        <v>13408278263.990002</v>
      </c>
      <c r="E78" s="25">
        <f>D78/C78-1</f>
        <v>6.6608778247736478E-2</v>
      </c>
      <c r="F78" s="8">
        <f t="shared" si="6"/>
        <v>14191316884</v>
      </c>
      <c r="G78" s="25">
        <f t="shared" si="5"/>
        <v>5.8399639729507236E-2</v>
      </c>
    </row>
    <row r="79" spans="1:7" x14ac:dyDescent="0.2">
      <c r="A79" s="9" t="s">
        <v>141</v>
      </c>
      <c r="B79" s="10" t="s">
        <v>142</v>
      </c>
      <c r="C79" s="11">
        <v>1469109375.4599998</v>
      </c>
      <c r="D79" s="11">
        <v>1428799021.6799998</v>
      </c>
      <c r="E79" s="26">
        <f t="shared" ref="E79:E86" si="7">D79/C79-1</f>
        <v>-2.7438633537668511E-2</v>
      </c>
      <c r="F79" s="12">
        <v>1495680834</v>
      </c>
      <c r="G79" s="26">
        <f t="shared" si="5"/>
        <v>4.680981111070448E-2</v>
      </c>
    </row>
    <row r="80" spans="1:7" x14ac:dyDescent="0.2">
      <c r="A80" s="9" t="s">
        <v>143</v>
      </c>
      <c r="B80" s="10" t="s">
        <v>144</v>
      </c>
      <c r="C80" s="11">
        <v>285896334.14999998</v>
      </c>
      <c r="D80" s="11">
        <v>294839361.55000001</v>
      </c>
      <c r="E80" s="26">
        <f t="shared" si="7"/>
        <v>3.1280664813659209E-2</v>
      </c>
      <c r="F80" s="12">
        <v>327354569</v>
      </c>
      <c r="G80" s="26">
        <f t="shared" si="5"/>
        <v>0.11028109435274946</v>
      </c>
    </row>
    <row r="81" spans="1:7" x14ac:dyDescent="0.2">
      <c r="A81" s="9" t="s">
        <v>145</v>
      </c>
      <c r="B81" s="10" t="s">
        <v>146</v>
      </c>
      <c r="C81" s="11">
        <v>8031264873.210001</v>
      </c>
      <c r="D81" s="11">
        <v>9061614388.5900021</v>
      </c>
      <c r="E81" s="26">
        <f t="shared" si="7"/>
        <v>0.12829230907536759</v>
      </c>
      <c r="F81" s="12">
        <v>9847039899</v>
      </c>
      <c r="G81" s="26">
        <f t="shared" si="5"/>
        <v>8.6676112746418843E-2</v>
      </c>
    </row>
    <row r="82" spans="1:7" x14ac:dyDescent="0.2">
      <c r="A82" s="9" t="s">
        <v>147</v>
      </c>
      <c r="B82" s="10" t="s">
        <v>148</v>
      </c>
      <c r="C82" s="11">
        <v>125977352.87000002</v>
      </c>
      <c r="D82" s="11">
        <v>122492751.94999999</v>
      </c>
      <c r="E82" s="26">
        <f t="shared" si="7"/>
        <v>-2.7660534537472747E-2</v>
      </c>
      <c r="F82" s="12">
        <v>153416371</v>
      </c>
      <c r="G82" s="26">
        <f t="shared" si="5"/>
        <v>0.25245264358680308</v>
      </c>
    </row>
    <row r="83" spans="1:7" ht="24" x14ac:dyDescent="0.2">
      <c r="A83" s="9" t="s">
        <v>149</v>
      </c>
      <c r="B83" s="10" t="s">
        <v>150</v>
      </c>
      <c r="C83" s="11">
        <v>17625610.100000005</v>
      </c>
      <c r="D83" s="11">
        <v>17772654.43</v>
      </c>
      <c r="E83" s="26">
        <f t="shared" si="7"/>
        <v>8.3426519232938645E-3</v>
      </c>
      <c r="F83" s="12">
        <v>36280905</v>
      </c>
      <c r="G83" s="26">
        <f t="shared" si="5"/>
        <v>1.041389210761805</v>
      </c>
    </row>
    <row r="84" spans="1:7" x14ac:dyDescent="0.2">
      <c r="A84" s="9" t="s">
        <v>151</v>
      </c>
      <c r="B84" s="10" t="s">
        <v>152</v>
      </c>
      <c r="C84" s="11">
        <v>2396640031.9800005</v>
      </c>
      <c r="D84" s="11">
        <v>2235961468.0099998</v>
      </c>
      <c r="E84" s="26">
        <f t="shared" si="7"/>
        <v>-6.7043261326672821E-2</v>
      </c>
      <c r="F84" s="12">
        <v>2044128184</v>
      </c>
      <c r="G84" s="26">
        <f t="shared" si="5"/>
        <v>-8.5794539286372817E-2</v>
      </c>
    </row>
    <row r="85" spans="1:7" ht="24" x14ac:dyDescent="0.2">
      <c r="A85" s="9" t="s">
        <v>153</v>
      </c>
      <c r="B85" s="10" t="s">
        <v>154</v>
      </c>
      <c r="C85" s="11">
        <v>115005288.76999998</v>
      </c>
      <c r="D85" s="11">
        <v>116754859.64</v>
      </c>
      <c r="E85" s="26">
        <f t="shared" si="7"/>
        <v>1.5212960105678297E-2</v>
      </c>
      <c r="F85" s="12">
        <v>156201225</v>
      </c>
      <c r="G85" s="26">
        <f t="shared" si="5"/>
        <v>0.33785630406844103</v>
      </c>
    </row>
    <row r="86" spans="1:7" x14ac:dyDescent="0.2">
      <c r="A86" s="9" t="s">
        <v>155</v>
      </c>
      <c r="B86" s="10" t="s">
        <v>156</v>
      </c>
      <c r="C86" s="11">
        <v>129424235.97000001</v>
      </c>
      <c r="D86" s="11">
        <v>130043758.14</v>
      </c>
      <c r="E86" s="26">
        <f t="shared" si="7"/>
        <v>4.7867554740179674E-3</v>
      </c>
      <c r="F86" s="12">
        <v>131214897</v>
      </c>
      <c r="G86" s="26">
        <f t="shared" si="5"/>
        <v>9.0057291234171277E-3</v>
      </c>
    </row>
    <row r="88" spans="1:7" x14ac:dyDescent="0.2">
      <c r="A88" s="21" t="s">
        <v>157</v>
      </c>
      <c r="B88" s="22"/>
      <c r="C88" s="8">
        <f>SUM(C89:C105)</f>
        <v>3153711447.5999999</v>
      </c>
      <c r="D88" s="8">
        <f>SUM(D89:D105)</f>
        <v>3556756052.5800004</v>
      </c>
      <c r="E88" s="25">
        <f>D88/C88-1</f>
        <v>0.12780008941107179</v>
      </c>
      <c r="F88" s="8">
        <f>SUM(F89:F105)</f>
        <v>5392648462.5200005</v>
      </c>
      <c r="G88" s="25">
        <f t="shared" si="5"/>
        <v>0.51617046061066807</v>
      </c>
    </row>
    <row r="89" spans="1:7" x14ac:dyDescent="0.2">
      <c r="A89" s="18">
        <v>7</v>
      </c>
      <c r="B89" s="10" t="s">
        <v>158</v>
      </c>
      <c r="C89" s="9" t="s">
        <v>43</v>
      </c>
      <c r="D89" s="11">
        <v>0</v>
      </c>
      <c r="E89" s="26"/>
      <c r="F89" s="12">
        <v>1003594829</v>
      </c>
      <c r="G89" s="26"/>
    </row>
    <row r="90" spans="1:7" x14ac:dyDescent="0.2">
      <c r="A90" s="9" t="s">
        <v>159</v>
      </c>
      <c r="B90" s="10" t="s">
        <v>160</v>
      </c>
      <c r="C90" s="11">
        <v>0</v>
      </c>
      <c r="D90" s="11">
        <v>0</v>
      </c>
      <c r="E90" s="26"/>
      <c r="F90" s="12">
        <v>610000</v>
      </c>
      <c r="G90" s="26"/>
    </row>
    <row r="91" spans="1:7" x14ac:dyDescent="0.2">
      <c r="A91" s="9" t="s">
        <v>161</v>
      </c>
      <c r="B91" s="10" t="s">
        <v>162</v>
      </c>
      <c r="C91" s="11">
        <v>0</v>
      </c>
      <c r="D91" s="11">
        <v>0</v>
      </c>
      <c r="E91" s="26"/>
      <c r="F91" s="12">
        <v>87700</v>
      </c>
      <c r="G91" s="26"/>
    </row>
    <row r="92" spans="1:7" x14ac:dyDescent="0.2">
      <c r="A92" s="9" t="s">
        <v>163</v>
      </c>
      <c r="B92" s="10" t="s">
        <v>164</v>
      </c>
      <c r="C92" s="11">
        <v>0</v>
      </c>
      <c r="D92" s="11">
        <v>0</v>
      </c>
      <c r="E92" s="26"/>
      <c r="F92" s="12">
        <v>2000</v>
      </c>
      <c r="G92" s="26"/>
    </row>
    <row r="93" spans="1:7" ht="24" x14ac:dyDescent="0.2">
      <c r="A93" s="9" t="s">
        <v>165</v>
      </c>
      <c r="B93" s="10" t="s">
        <v>166</v>
      </c>
      <c r="C93" s="11">
        <v>411359853.81999999</v>
      </c>
      <c r="D93" s="11">
        <v>423979101.8900001</v>
      </c>
      <c r="E93" s="26">
        <f t="shared" ref="E89:E105" si="8">D93/C93-1</f>
        <v>3.0676907220805072E-2</v>
      </c>
      <c r="F93" s="12">
        <v>490670844</v>
      </c>
      <c r="G93" s="26">
        <f t="shared" si="5"/>
        <v>0.15729959758087997</v>
      </c>
    </row>
    <row r="94" spans="1:7" ht="24" x14ac:dyDescent="0.2">
      <c r="A94" s="9" t="s">
        <v>167</v>
      </c>
      <c r="B94" s="10" t="s">
        <v>168</v>
      </c>
      <c r="C94" s="11">
        <v>1069794594.28</v>
      </c>
      <c r="D94" s="11">
        <v>1564898385.4300001</v>
      </c>
      <c r="E94" s="26">
        <f t="shared" si="8"/>
        <v>0.46280266678971027</v>
      </c>
      <c r="F94" s="12">
        <v>1677771207</v>
      </c>
      <c r="G94" s="26">
        <f t="shared" si="5"/>
        <v>7.2127891894389728E-2</v>
      </c>
    </row>
    <row r="95" spans="1:7" ht="24" x14ac:dyDescent="0.2">
      <c r="A95" s="9" t="s">
        <v>169</v>
      </c>
      <c r="B95" s="10" t="s">
        <v>170</v>
      </c>
      <c r="C95" s="11">
        <v>0</v>
      </c>
      <c r="D95" s="11">
        <v>0</v>
      </c>
      <c r="E95" s="26"/>
      <c r="F95" s="12">
        <v>56100</v>
      </c>
      <c r="G95" s="26"/>
    </row>
    <row r="96" spans="1:7" x14ac:dyDescent="0.2">
      <c r="A96" s="9" t="s">
        <v>171</v>
      </c>
      <c r="B96" s="10" t="s">
        <v>172</v>
      </c>
      <c r="C96" s="11">
        <v>0</v>
      </c>
      <c r="D96" s="11">
        <v>371297.95</v>
      </c>
      <c r="E96" s="26"/>
      <c r="F96" s="12">
        <v>4370000</v>
      </c>
      <c r="G96" s="26">
        <f t="shared" si="5"/>
        <v>10.769523639977004</v>
      </c>
    </row>
    <row r="97" spans="1:7" ht="24" x14ac:dyDescent="0.2">
      <c r="A97" s="9" t="s">
        <v>173</v>
      </c>
      <c r="B97" s="10" t="s">
        <v>174</v>
      </c>
      <c r="C97" s="11">
        <v>63937969.739999995</v>
      </c>
      <c r="D97" s="11">
        <v>53666590.830000006</v>
      </c>
      <c r="E97" s="26">
        <f t="shared" si="8"/>
        <v>-0.16064599723400586</v>
      </c>
      <c r="F97" s="12">
        <v>123403490.52</v>
      </c>
      <c r="G97" s="26">
        <f t="shared" si="5"/>
        <v>1.2994471720945717</v>
      </c>
    </row>
    <row r="98" spans="1:7" x14ac:dyDescent="0.2">
      <c r="A98" s="9" t="s">
        <v>175</v>
      </c>
      <c r="B98" s="10" t="s">
        <v>176</v>
      </c>
      <c r="C98" s="11">
        <v>54400642.730000012</v>
      </c>
      <c r="D98" s="11">
        <v>24666061.190000001</v>
      </c>
      <c r="E98" s="26">
        <f t="shared" si="8"/>
        <v>-0.54658511458362691</v>
      </c>
      <c r="F98" s="12">
        <v>44581331</v>
      </c>
      <c r="G98" s="26">
        <f t="shared" si="5"/>
        <v>0.80739562172471846</v>
      </c>
    </row>
    <row r="99" spans="1:7" x14ac:dyDescent="0.2">
      <c r="A99" s="9" t="s">
        <v>177</v>
      </c>
      <c r="B99" s="10" t="s">
        <v>178</v>
      </c>
      <c r="C99" s="11">
        <v>1091898711.1900001</v>
      </c>
      <c r="D99" s="11">
        <v>1092459016.5800002</v>
      </c>
      <c r="E99" s="26">
        <f t="shared" si="8"/>
        <v>5.1314777117883459E-4</v>
      </c>
      <c r="F99" s="12">
        <v>1164583231</v>
      </c>
      <c r="G99" s="26">
        <f t="shared" si="5"/>
        <v>6.6020064208713647E-2</v>
      </c>
    </row>
    <row r="100" spans="1:7" ht="24" x14ac:dyDescent="0.2">
      <c r="A100" s="9" t="s">
        <v>179</v>
      </c>
      <c r="B100" s="10" t="s">
        <v>180</v>
      </c>
      <c r="C100" s="11">
        <v>1125292.6000000001</v>
      </c>
      <c r="D100" s="11">
        <v>33088947.789999999</v>
      </c>
      <c r="E100" s="26">
        <f t="shared" si="8"/>
        <v>28.404750186751425</v>
      </c>
      <c r="F100" s="12">
        <v>22030300</v>
      </c>
      <c r="G100" s="26">
        <f t="shared" si="5"/>
        <v>-0.33420971437907421</v>
      </c>
    </row>
    <row r="101" spans="1:7" ht="24" x14ac:dyDescent="0.2">
      <c r="A101" s="9" t="s">
        <v>181</v>
      </c>
      <c r="B101" s="10" t="s">
        <v>182</v>
      </c>
      <c r="C101" s="11">
        <v>3160731.31</v>
      </c>
      <c r="D101" s="11">
        <v>694689.65</v>
      </c>
      <c r="E101" s="26">
        <f t="shared" si="8"/>
        <v>-0.78021236800416294</v>
      </c>
      <c r="F101" s="12">
        <v>7000000</v>
      </c>
      <c r="G101" s="26">
        <f t="shared" si="5"/>
        <v>9.0764420486184001</v>
      </c>
    </row>
    <row r="102" spans="1:7" x14ac:dyDescent="0.2">
      <c r="A102" s="9" t="s">
        <v>183</v>
      </c>
      <c r="B102" s="10" t="s">
        <v>184</v>
      </c>
      <c r="C102" s="11">
        <v>0</v>
      </c>
      <c r="D102" s="11">
        <v>0</v>
      </c>
      <c r="E102" s="26"/>
      <c r="F102" s="12">
        <v>806410</v>
      </c>
      <c r="G102" s="26"/>
    </row>
    <row r="103" spans="1:7" ht="24" x14ac:dyDescent="0.2">
      <c r="A103" s="9" t="s">
        <v>185</v>
      </c>
      <c r="B103" s="10" t="s">
        <v>186</v>
      </c>
      <c r="C103" s="11">
        <v>617488.43999999994</v>
      </c>
      <c r="D103" s="11">
        <v>0</v>
      </c>
      <c r="E103" s="26">
        <f t="shared" si="8"/>
        <v>-1</v>
      </c>
      <c r="F103" s="12">
        <v>423360</v>
      </c>
      <c r="G103" s="26"/>
    </row>
    <row r="104" spans="1:7" x14ac:dyDescent="0.2">
      <c r="A104" s="9" t="s">
        <v>187</v>
      </c>
      <c r="B104" s="10" t="s">
        <v>188</v>
      </c>
      <c r="C104" s="11">
        <v>124847959.36999997</v>
      </c>
      <c r="D104" s="11">
        <v>147033333.26999998</v>
      </c>
      <c r="E104" s="26">
        <f t="shared" si="8"/>
        <v>0.17769913110274649</v>
      </c>
      <c r="F104" s="12">
        <v>443216025</v>
      </c>
      <c r="G104" s="26">
        <f t="shared" si="5"/>
        <v>2.0143914658189401</v>
      </c>
    </row>
    <row r="105" spans="1:7" x14ac:dyDescent="0.2">
      <c r="A105" s="9" t="s">
        <v>189</v>
      </c>
      <c r="B105" s="10" t="s">
        <v>190</v>
      </c>
      <c r="C105" s="11">
        <v>332568204.12</v>
      </c>
      <c r="D105" s="11">
        <v>215898628</v>
      </c>
      <c r="E105" s="26">
        <f t="shared" si="8"/>
        <v>-0.35081398243923023</v>
      </c>
      <c r="F105" s="12">
        <v>409441635</v>
      </c>
      <c r="G105" s="26">
        <f t="shared" si="5"/>
        <v>0.89645315856291585</v>
      </c>
    </row>
  </sheetData>
  <mergeCells count="6">
    <mergeCell ref="A88:B88"/>
    <mergeCell ref="A4:B4"/>
    <mergeCell ref="A6:B6"/>
    <mergeCell ref="A12:B12"/>
    <mergeCell ref="A44:B44"/>
    <mergeCell ref="A78:B7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A58" workbookViewId="0">
      <selection activeCell="F78" sqref="F78"/>
    </sheetView>
  </sheetViews>
  <sheetFormatPr defaultRowHeight="12" x14ac:dyDescent="0.2"/>
  <cols>
    <col min="1" max="1" width="6.28515625" style="32" customWidth="1"/>
    <col min="2" max="2" width="11.42578125" style="32" bestFit="1" customWidth="1"/>
    <col min="3" max="3" width="14.7109375" style="32" customWidth="1"/>
    <col min="4" max="4" width="15.28515625" style="32" bestFit="1" customWidth="1"/>
    <col min="5" max="5" width="15.42578125" style="33" bestFit="1" customWidth="1"/>
    <col min="6" max="6" width="15.140625" style="32" customWidth="1"/>
    <col min="7" max="7" width="14.42578125" style="32" bestFit="1" customWidth="1"/>
    <col min="8" max="8" width="15.28515625" style="32" bestFit="1" customWidth="1"/>
    <col min="9" max="9" width="14.42578125" style="33" bestFit="1" customWidth="1"/>
    <col min="10" max="10" width="15.140625" style="33" customWidth="1"/>
    <col min="11" max="11" width="11.28515625" style="32" customWidth="1"/>
    <col min="12" max="16384" width="9.140625" style="33"/>
  </cols>
  <sheetData>
    <row r="1" spans="1:11" ht="18" x14ac:dyDescent="0.2">
      <c r="A1" s="31" t="s">
        <v>193</v>
      </c>
      <c r="H1" s="33"/>
      <c r="I1" s="32"/>
      <c r="J1" s="32"/>
      <c r="K1" s="33"/>
    </row>
    <row r="2" spans="1:11" ht="18" x14ac:dyDescent="0.2">
      <c r="A2" s="31" t="s">
        <v>194</v>
      </c>
      <c r="H2" s="33"/>
      <c r="I2" s="32"/>
      <c r="J2" s="32"/>
      <c r="K2" s="33"/>
    </row>
    <row r="3" spans="1:11" x14ac:dyDescent="0.2">
      <c r="G3" s="33"/>
    </row>
    <row r="4" spans="1:11" ht="12.75" x14ac:dyDescent="0.2">
      <c r="E4" s="34" t="s">
        <v>195</v>
      </c>
      <c r="G4" s="33"/>
      <c r="J4" s="34"/>
    </row>
    <row r="5" spans="1:11" s="134" customFormat="1" ht="22.5" x14ac:dyDescent="0.2">
      <c r="A5" s="35" t="s">
        <v>196</v>
      </c>
      <c r="B5" s="35" t="s">
        <v>197</v>
      </c>
      <c r="C5" s="35" t="s">
        <v>198</v>
      </c>
      <c r="D5" s="36" t="s">
        <v>199</v>
      </c>
      <c r="E5" s="37" t="s">
        <v>200</v>
      </c>
      <c r="F5" s="38" t="s">
        <v>201</v>
      </c>
      <c r="G5" s="38" t="s">
        <v>202</v>
      </c>
      <c r="H5" s="38" t="s">
        <v>203</v>
      </c>
      <c r="I5" s="38" t="s">
        <v>204</v>
      </c>
      <c r="J5" s="38" t="s">
        <v>205</v>
      </c>
      <c r="K5" s="38" t="s">
        <v>206</v>
      </c>
    </row>
    <row r="6" spans="1:11" ht="15" x14ac:dyDescent="0.2">
      <c r="A6" s="39" t="s">
        <v>92</v>
      </c>
      <c r="B6" s="40" t="s">
        <v>207</v>
      </c>
      <c r="C6" s="41" t="s">
        <v>208</v>
      </c>
      <c r="D6" s="42">
        <v>431106</v>
      </c>
      <c r="E6" s="43">
        <v>55575622</v>
      </c>
      <c r="F6" s="44">
        <v>62568557.989999995</v>
      </c>
      <c r="G6" s="45">
        <v>12.582739946662214</v>
      </c>
      <c r="H6" s="46">
        <v>55310611.039999999</v>
      </c>
      <c r="I6" s="45">
        <v>99.523152507406934</v>
      </c>
      <c r="J6" s="46">
        <v>50888240.200000003</v>
      </c>
      <c r="K6" s="45">
        <v>91.565759174049376</v>
      </c>
    </row>
    <row r="7" spans="1:11" ht="15" x14ac:dyDescent="0.2">
      <c r="A7" s="39" t="s">
        <v>116</v>
      </c>
      <c r="B7" s="40" t="s">
        <v>209</v>
      </c>
      <c r="C7" s="41" t="s">
        <v>210</v>
      </c>
      <c r="D7" s="42">
        <v>474659</v>
      </c>
      <c r="E7" s="43">
        <v>38133932</v>
      </c>
      <c r="F7" s="44">
        <v>42742302.280000001</v>
      </c>
      <c r="G7" s="45">
        <v>12.084697376604137</v>
      </c>
      <c r="H7" s="46">
        <v>40339052.389999993</v>
      </c>
      <c r="I7" s="45">
        <v>105.7825675831173</v>
      </c>
      <c r="J7" s="46">
        <v>37201163.189999998</v>
      </c>
      <c r="K7" s="45">
        <v>97.553966346822023</v>
      </c>
    </row>
    <row r="8" spans="1:11" ht="30" x14ac:dyDescent="0.2">
      <c r="A8" s="48" t="s">
        <v>118</v>
      </c>
      <c r="B8" s="49" t="s">
        <v>209</v>
      </c>
      <c r="C8" s="50" t="s">
        <v>211</v>
      </c>
      <c r="D8" s="51">
        <v>207509</v>
      </c>
      <c r="E8" s="52">
        <v>24118452</v>
      </c>
      <c r="F8" s="53">
        <v>30238690.879999999</v>
      </c>
      <c r="G8" s="54">
        <v>25.375753302906823</v>
      </c>
      <c r="H8" s="53">
        <v>27114158.630000003</v>
      </c>
      <c r="I8" s="54">
        <v>112.42080806015247</v>
      </c>
      <c r="J8" s="53">
        <v>24058925.719999999</v>
      </c>
      <c r="K8" s="54">
        <v>99.753191954442173</v>
      </c>
    </row>
    <row r="9" spans="1:11" ht="15" x14ac:dyDescent="0.2">
      <c r="A9" s="39" t="s">
        <v>120</v>
      </c>
      <c r="B9" s="40" t="s">
        <v>209</v>
      </c>
      <c r="C9" s="41" t="s">
        <v>212</v>
      </c>
      <c r="D9" s="42">
        <v>369496</v>
      </c>
      <c r="E9" s="43">
        <v>39481442</v>
      </c>
      <c r="F9" s="44">
        <v>53624621.390000023</v>
      </c>
      <c r="G9" s="45">
        <v>35.822347598145022</v>
      </c>
      <c r="H9" s="46">
        <v>48036696.020000003</v>
      </c>
      <c r="I9" s="45">
        <v>121.66905155085269</v>
      </c>
      <c r="J9" s="46">
        <v>35726245.210000001</v>
      </c>
      <c r="K9" s="45">
        <v>90.488704059998625</v>
      </c>
    </row>
    <row r="10" spans="1:11" ht="15" x14ac:dyDescent="0.2">
      <c r="A10" s="39" t="s">
        <v>122</v>
      </c>
      <c r="B10" s="40" t="s">
        <v>209</v>
      </c>
      <c r="C10" s="41" t="s">
        <v>213</v>
      </c>
      <c r="D10" s="42">
        <v>373127</v>
      </c>
      <c r="E10" s="43">
        <v>31820502</v>
      </c>
      <c r="F10" s="44">
        <v>37302578.359999999</v>
      </c>
      <c r="G10" s="45">
        <v>17.228126570724744</v>
      </c>
      <c r="H10" s="46">
        <v>32720881.799999997</v>
      </c>
      <c r="I10" s="45">
        <v>102.82955875428992</v>
      </c>
      <c r="J10" s="46">
        <v>28416293.819999993</v>
      </c>
      <c r="K10" s="45">
        <v>89.301840115533039</v>
      </c>
    </row>
    <row r="11" spans="1:11" ht="15" x14ac:dyDescent="0.2">
      <c r="A11" s="39" t="s">
        <v>124</v>
      </c>
      <c r="B11" s="40" t="s">
        <v>209</v>
      </c>
      <c r="C11" s="41" t="s">
        <v>214</v>
      </c>
      <c r="D11" s="42">
        <v>343980</v>
      </c>
      <c r="E11" s="43">
        <v>34180183</v>
      </c>
      <c r="F11" s="44">
        <v>39214298.789999992</v>
      </c>
      <c r="G11" s="45">
        <v>14.728170969710707</v>
      </c>
      <c r="H11" s="46">
        <v>38122748.150000006</v>
      </c>
      <c r="I11" s="45">
        <v>111.53465196485345</v>
      </c>
      <c r="J11" s="46">
        <v>34872718.809999995</v>
      </c>
      <c r="K11" s="45">
        <v>102.02613254001594</v>
      </c>
    </row>
    <row r="12" spans="1:11" ht="30" x14ac:dyDescent="0.2">
      <c r="A12" s="39" t="s">
        <v>126</v>
      </c>
      <c r="B12" s="40" t="s">
        <v>209</v>
      </c>
      <c r="C12" s="41" t="s">
        <v>215</v>
      </c>
      <c r="D12" s="42">
        <v>267702</v>
      </c>
      <c r="E12" s="43">
        <v>32721745</v>
      </c>
      <c r="F12" s="44">
        <v>35672781.989999995</v>
      </c>
      <c r="G12" s="45">
        <v>9.0185807327818104</v>
      </c>
      <c r="H12" s="46">
        <v>31611154.629999999</v>
      </c>
      <c r="I12" s="45">
        <v>96.605956161567789</v>
      </c>
      <c r="J12" s="46">
        <v>27430233.68</v>
      </c>
      <c r="K12" s="45">
        <v>83.828761821840487</v>
      </c>
    </row>
    <row r="13" spans="1:11" ht="15" x14ac:dyDescent="0.2">
      <c r="A13" s="39" t="s">
        <v>128</v>
      </c>
      <c r="B13" s="40" t="s">
        <v>209</v>
      </c>
      <c r="C13" s="41" t="s">
        <v>216</v>
      </c>
      <c r="D13" s="42">
        <v>523848</v>
      </c>
      <c r="E13" s="43">
        <v>36903632</v>
      </c>
      <c r="F13" s="44">
        <v>44264648.350000001</v>
      </c>
      <c r="G13" s="45">
        <v>19.946590487353653</v>
      </c>
      <c r="H13" s="46">
        <v>41267605.780000001</v>
      </c>
      <c r="I13" s="45">
        <v>111.8253232635747</v>
      </c>
      <c r="J13" s="46">
        <v>34446181.229999997</v>
      </c>
      <c r="K13" s="45">
        <v>93.34089725910988</v>
      </c>
    </row>
    <row r="14" spans="1:11" ht="15" x14ac:dyDescent="0.2">
      <c r="A14" s="39" t="s">
        <v>130</v>
      </c>
      <c r="B14" s="40" t="s">
        <v>209</v>
      </c>
      <c r="C14" s="41" t="s">
        <v>217</v>
      </c>
      <c r="D14" s="42">
        <v>268508</v>
      </c>
      <c r="E14" s="43">
        <v>30316598</v>
      </c>
      <c r="F14" s="44">
        <v>35386574.939999998</v>
      </c>
      <c r="G14" s="45">
        <v>16.723436250993593</v>
      </c>
      <c r="H14" s="46">
        <v>33455383.110000003</v>
      </c>
      <c r="I14" s="45">
        <v>110.35335531381195</v>
      </c>
      <c r="J14" s="46">
        <v>31287851.150000002</v>
      </c>
      <c r="K14" s="45">
        <v>103.20370098914134</v>
      </c>
    </row>
    <row r="15" spans="1:11" ht="24" x14ac:dyDescent="0.2">
      <c r="A15" s="39" t="s">
        <v>132</v>
      </c>
      <c r="B15" s="40" t="s">
        <v>209</v>
      </c>
      <c r="C15" s="55" t="s">
        <v>218</v>
      </c>
      <c r="D15" s="42">
        <v>531113</v>
      </c>
      <c r="E15" s="43">
        <v>33436372</v>
      </c>
      <c r="F15" s="44">
        <v>38836867.650000006</v>
      </c>
      <c r="G15" s="45">
        <v>16.151559894117717</v>
      </c>
      <c r="H15" s="46">
        <v>36289840.730000004</v>
      </c>
      <c r="I15" s="45">
        <v>108.53402614972703</v>
      </c>
      <c r="J15" s="46">
        <v>29890343.139999997</v>
      </c>
      <c r="K15" s="45">
        <v>89.394696111168997</v>
      </c>
    </row>
    <row r="16" spans="1:11" ht="15" x14ac:dyDescent="0.2">
      <c r="A16" s="39" t="s">
        <v>134</v>
      </c>
      <c r="B16" s="40" t="s">
        <v>209</v>
      </c>
      <c r="C16" s="41" t="s">
        <v>219</v>
      </c>
      <c r="D16" s="42">
        <v>426794</v>
      </c>
      <c r="E16" s="43">
        <v>50718484</v>
      </c>
      <c r="F16" s="44">
        <v>56100352.710000001</v>
      </c>
      <c r="G16" s="45">
        <v>10.611257051768352</v>
      </c>
      <c r="H16" s="46">
        <v>46627682.340000004</v>
      </c>
      <c r="I16" s="45">
        <v>91.934298233362028</v>
      </c>
      <c r="J16" s="46">
        <v>40494935.420000002</v>
      </c>
      <c r="K16" s="45">
        <v>79.842558819384266</v>
      </c>
    </row>
    <row r="17" spans="1:11" ht="30" x14ac:dyDescent="0.2">
      <c r="A17" s="39" t="s">
        <v>136</v>
      </c>
      <c r="B17" s="40" t="s">
        <v>209</v>
      </c>
      <c r="C17" s="41" t="s">
        <v>220</v>
      </c>
      <c r="D17" s="42">
        <v>211501</v>
      </c>
      <c r="E17" s="43">
        <v>21569503</v>
      </c>
      <c r="F17" s="44">
        <v>25946143.889999997</v>
      </c>
      <c r="G17" s="45">
        <v>20.290874991417262</v>
      </c>
      <c r="H17" s="46">
        <v>24004605.589999996</v>
      </c>
      <c r="I17" s="45">
        <v>111.28956281468329</v>
      </c>
      <c r="J17" s="46">
        <v>20418173.75</v>
      </c>
      <c r="K17" s="45">
        <v>94.662235611084782</v>
      </c>
    </row>
    <row r="18" spans="1:11" ht="15" x14ac:dyDescent="0.2">
      <c r="A18" s="39" t="s">
        <v>76</v>
      </c>
      <c r="B18" s="40" t="s">
        <v>221</v>
      </c>
      <c r="C18" s="41" t="s">
        <v>222</v>
      </c>
      <c r="D18" s="42">
        <v>146046</v>
      </c>
      <c r="E18" s="43">
        <v>26146145</v>
      </c>
      <c r="F18" s="44">
        <v>25887585.470000006</v>
      </c>
      <c r="G18" s="45">
        <v>-0.98890115540930523</v>
      </c>
      <c r="H18" s="46">
        <v>23377782.750000004</v>
      </c>
      <c r="I18" s="45">
        <v>89.411967806343924</v>
      </c>
      <c r="J18" s="46">
        <v>20709227.32</v>
      </c>
      <c r="K18" s="45">
        <v>79.205662326128774</v>
      </c>
    </row>
    <row r="19" spans="1:11" ht="30" x14ac:dyDescent="0.2">
      <c r="A19" s="39" t="s">
        <v>78</v>
      </c>
      <c r="B19" s="40" t="s">
        <v>221</v>
      </c>
      <c r="C19" s="41" t="s">
        <v>223</v>
      </c>
      <c r="D19" s="42">
        <v>437592</v>
      </c>
      <c r="E19" s="43">
        <v>30542067</v>
      </c>
      <c r="F19" s="44">
        <v>35778953.43</v>
      </c>
      <c r="G19" s="45">
        <v>17.146470243811596</v>
      </c>
      <c r="H19" s="46">
        <v>33032369.019999992</v>
      </c>
      <c r="I19" s="45">
        <v>108.1536787277691</v>
      </c>
      <c r="J19" s="46">
        <v>30566391.589999985</v>
      </c>
      <c r="K19" s="45">
        <v>100.07964290694531</v>
      </c>
    </row>
    <row r="20" spans="1:11" ht="30" x14ac:dyDescent="0.2">
      <c r="A20" s="39" t="s">
        <v>80</v>
      </c>
      <c r="B20" s="40" t="s">
        <v>221</v>
      </c>
      <c r="C20" s="41" t="s">
        <v>224</v>
      </c>
      <c r="D20" s="42">
        <v>407245</v>
      </c>
      <c r="E20" s="43">
        <v>28187488</v>
      </c>
      <c r="F20" s="44">
        <v>34149954.059999995</v>
      </c>
      <c r="G20" s="45">
        <v>21.152881945351055</v>
      </c>
      <c r="H20" s="46">
        <v>32364250.649999995</v>
      </c>
      <c r="I20" s="45">
        <v>114.81778954548909</v>
      </c>
      <c r="J20" s="46">
        <v>29038223.110000003</v>
      </c>
      <c r="K20" s="45">
        <v>103.01813027822841</v>
      </c>
    </row>
    <row r="21" spans="1:11" ht="30" x14ac:dyDescent="0.2">
      <c r="A21" s="39" t="s">
        <v>82</v>
      </c>
      <c r="B21" s="40" t="s">
        <v>221</v>
      </c>
      <c r="C21" s="41" t="s">
        <v>225</v>
      </c>
      <c r="D21" s="42">
        <v>309376</v>
      </c>
      <c r="E21" s="43">
        <v>21630738</v>
      </c>
      <c r="F21" s="44">
        <v>25963931.689999998</v>
      </c>
      <c r="G21" s="45">
        <v>20.032574431810879</v>
      </c>
      <c r="H21" s="46">
        <v>24206765.879999999</v>
      </c>
      <c r="I21" s="45">
        <v>111.9091076781569</v>
      </c>
      <c r="J21" s="46">
        <v>19273176.449999999</v>
      </c>
      <c r="K21" s="45">
        <v>89.100873257306333</v>
      </c>
    </row>
    <row r="22" spans="1:11" ht="30" x14ac:dyDescent="0.2">
      <c r="A22" s="39" t="s">
        <v>84</v>
      </c>
      <c r="B22" s="40" t="s">
        <v>221</v>
      </c>
      <c r="C22" s="41" t="s">
        <v>226</v>
      </c>
      <c r="D22" s="42">
        <v>324815</v>
      </c>
      <c r="E22" s="43">
        <v>30990113</v>
      </c>
      <c r="F22" s="44">
        <v>33359938.080000002</v>
      </c>
      <c r="G22" s="45">
        <v>7.6470359433668422</v>
      </c>
      <c r="H22" s="46">
        <v>30253134.319999997</v>
      </c>
      <c r="I22" s="45">
        <v>97.621890955996179</v>
      </c>
      <c r="J22" s="46">
        <v>27203864.870000001</v>
      </c>
      <c r="K22" s="45">
        <v>87.782399728584409</v>
      </c>
    </row>
    <row r="23" spans="1:11" ht="30" x14ac:dyDescent="0.2">
      <c r="A23" s="39" t="s">
        <v>86</v>
      </c>
      <c r="B23" s="40" t="s">
        <v>221</v>
      </c>
      <c r="C23" s="41" t="s">
        <v>227</v>
      </c>
      <c r="D23" s="42">
        <v>291867</v>
      </c>
      <c r="E23" s="43">
        <v>25349880</v>
      </c>
      <c r="F23" s="44">
        <v>28711106.210000001</v>
      </c>
      <c r="G23" s="45">
        <v>13.259337756233958</v>
      </c>
      <c r="H23" s="46">
        <v>26271019.450000007</v>
      </c>
      <c r="I23" s="45">
        <v>103.63370339425673</v>
      </c>
      <c r="J23" s="46">
        <v>23224488.880000003</v>
      </c>
      <c r="K23" s="45">
        <v>91.615774433646251</v>
      </c>
    </row>
    <row r="24" spans="1:11" ht="30" x14ac:dyDescent="0.2">
      <c r="A24" s="39" t="s">
        <v>88</v>
      </c>
      <c r="B24" s="40" t="s">
        <v>221</v>
      </c>
      <c r="C24" s="41" t="s">
        <v>228</v>
      </c>
      <c r="D24" s="42">
        <v>297713</v>
      </c>
      <c r="E24" s="43">
        <v>28603795</v>
      </c>
      <c r="F24" s="44">
        <v>35272764.289999999</v>
      </c>
      <c r="G24" s="45">
        <v>23.314980721963629</v>
      </c>
      <c r="H24" s="46">
        <v>30786697.280000009</v>
      </c>
      <c r="I24" s="45">
        <v>107.63151281149933</v>
      </c>
      <c r="J24" s="46">
        <v>26960691.080000006</v>
      </c>
      <c r="K24" s="45">
        <v>94.255643630504295</v>
      </c>
    </row>
    <row r="25" spans="1:11" ht="15" x14ac:dyDescent="0.2">
      <c r="A25" s="39" t="s">
        <v>90</v>
      </c>
      <c r="B25" s="40" t="s">
        <v>229</v>
      </c>
      <c r="C25" s="41" t="s">
        <v>230</v>
      </c>
      <c r="D25" s="42">
        <v>305526</v>
      </c>
      <c r="E25" s="43">
        <v>30279369</v>
      </c>
      <c r="F25" s="44">
        <v>36520581.339999996</v>
      </c>
      <c r="G25" s="45">
        <v>20.612095119947838</v>
      </c>
      <c r="H25" s="46">
        <v>34958159.88000001</v>
      </c>
      <c r="I25" s="45">
        <v>115.45207523974497</v>
      </c>
      <c r="J25" s="46">
        <v>29366919.329999998</v>
      </c>
      <c r="K25" s="45">
        <v>96.98656312818143</v>
      </c>
    </row>
    <row r="26" spans="1:11" ht="15" x14ac:dyDescent="0.2">
      <c r="A26" s="39" t="s">
        <v>94</v>
      </c>
      <c r="B26" s="40" t="s">
        <v>229</v>
      </c>
      <c r="C26" s="41" t="s">
        <v>231</v>
      </c>
      <c r="D26" s="42">
        <v>428217</v>
      </c>
      <c r="E26" s="43">
        <v>38949015</v>
      </c>
      <c r="F26" s="44">
        <v>47023917.240000002</v>
      </c>
      <c r="G26" s="45">
        <v>20.731980616197877</v>
      </c>
      <c r="H26" s="46">
        <v>43188584.060000002</v>
      </c>
      <c r="I26" s="45">
        <v>110.88491983686879</v>
      </c>
      <c r="J26" s="46">
        <v>37833008.969999999</v>
      </c>
      <c r="K26" s="45">
        <v>97.134700248517191</v>
      </c>
    </row>
    <row r="27" spans="1:11" ht="15" x14ac:dyDescent="0.2">
      <c r="A27" s="39" t="s">
        <v>96</v>
      </c>
      <c r="B27" s="40" t="s">
        <v>229</v>
      </c>
      <c r="C27" s="41" t="s">
        <v>232</v>
      </c>
      <c r="D27" s="42">
        <v>289743</v>
      </c>
      <c r="E27" s="43">
        <v>33465875</v>
      </c>
      <c r="F27" s="44">
        <v>38059563.250000007</v>
      </c>
      <c r="G27" s="45">
        <v>13.726484814755358</v>
      </c>
      <c r="H27" s="46">
        <v>36105585.430000007</v>
      </c>
      <c r="I27" s="45">
        <v>107.8877675542624</v>
      </c>
      <c r="J27" s="46">
        <v>31839153.219999999</v>
      </c>
      <c r="K27" s="45">
        <v>95.139162564851503</v>
      </c>
    </row>
    <row r="28" spans="1:11" ht="15" x14ac:dyDescent="0.2">
      <c r="A28" s="39" t="s">
        <v>98</v>
      </c>
      <c r="B28" s="40" t="s">
        <v>233</v>
      </c>
      <c r="C28" s="41" t="s">
        <v>234</v>
      </c>
      <c r="D28" s="42">
        <v>344632</v>
      </c>
      <c r="E28" s="43">
        <v>30353889</v>
      </c>
      <c r="F28" s="44">
        <v>33546455.619999997</v>
      </c>
      <c r="G28" s="45">
        <v>10.517817403891794</v>
      </c>
      <c r="H28" s="46">
        <v>31982846.649999995</v>
      </c>
      <c r="I28" s="45">
        <v>105.36655335993352</v>
      </c>
      <c r="J28" s="46">
        <v>27917098.450000003</v>
      </c>
      <c r="K28" s="45">
        <v>91.972064765737272</v>
      </c>
    </row>
    <row r="29" spans="1:11" ht="15" x14ac:dyDescent="0.2">
      <c r="A29" s="39" t="s">
        <v>100</v>
      </c>
      <c r="B29" s="40" t="s">
        <v>233</v>
      </c>
      <c r="C29" s="41" t="s">
        <v>235</v>
      </c>
      <c r="D29" s="42">
        <v>463804</v>
      </c>
      <c r="E29" s="43">
        <v>35458178</v>
      </c>
      <c r="F29" s="44">
        <v>38120793.910000004</v>
      </c>
      <c r="G29" s="45">
        <v>7.5091729473522495</v>
      </c>
      <c r="H29" s="46">
        <v>36791942.469999999</v>
      </c>
      <c r="I29" s="45">
        <v>103.76151439591735</v>
      </c>
      <c r="J29" s="46">
        <v>33804178.510000005</v>
      </c>
      <c r="K29" s="45">
        <v>95.335351156508963</v>
      </c>
    </row>
    <row r="30" spans="1:11" ht="15" x14ac:dyDescent="0.2">
      <c r="A30" s="39" t="s">
        <v>102</v>
      </c>
      <c r="B30" s="40" t="s">
        <v>233</v>
      </c>
      <c r="C30" s="41" t="s">
        <v>236</v>
      </c>
      <c r="D30" s="42">
        <v>238025</v>
      </c>
      <c r="E30" s="43">
        <v>31655482</v>
      </c>
      <c r="F30" s="44">
        <v>37024314.670000002</v>
      </c>
      <c r="G30" s="45">
        <v>16.960198773785852</v>
      </c>
      <c r="H30" s="46">
        <v>35023044.400000006</v>
      </c>
      <c r="I30" s="45">
        <v>110.63816497881791</v>
      </c>
      <c r="J30" s="46">
        <v>32090602.25</v>
      </c>
      <c r="K30" s="45">
        <v>101.37454943823001</v>
      </c>
    </row>
    <row r="31" spans="1:11" ht="15" x14ac:dyDescent="0.2">
      <c r="A31" s="39" t="s">
        <v>104</v>
      </c>
      <c r="B31" s="40" t="s">
        <v>233</v>
      </c>
      <c r="C31" s="41" t="s">
        <v>237</v>
      </c>
      <c r="D31" s="42">
        <v>223780</v>
      </c>
      <c r="E31" s="43">
        <v>25804571</v>
      </c>
      <c r="F31" s="44">
        <v>28239697.890000001</v>
      </c>
      <c r="G31" s="45">
        <v>9.4368043940742155</v>
      </c>
      <c r="H31" s="46">
        <v>26492571.319999997</v>
      </c>
      <c r="I31" s="45">
        <v>102.66619553566689</v>
      </c>
      <c r="J31" s="46">
        <v>24692224.009999998</v>
      </c>
      <c r="K31" s="45">
        <v>95.68934127988409</v>
      </c>
    </row>
    <row r="32" spans="1:11" ht="15" x14ac:dyDescent="0.2">
      <c r="A32" s="39" t="s">
        <v>106</v>
      </c>
      <c r="B32" s="40" t="s">
        <v>233</v>
      </c>
      <c r="C32" s="41" t="s">
        <v>238</v>
      </c>
      <c r="D32" s="42">
        <v>410998</v>
      </c>
      <c r="E32" s="43">
        <v>23873820</v>
      </c>
      <c r="F32" s="44">
        <v>28063941.369999997</v>
      </c>
      <c r="G32" s="45">
        <v>17.551114023645976</v>
      </c>
      <c r="H32" s="46">
        <v>25100142.66</v>
      </c>
      <c r="I32" s="45">
        <v>105.13668386542246</v>
      </c>
      <c r="J32" s="46">
        <v>21829819.669999998</v>
      </c>
      <c r="K32" s="45">
        <v>91.438318920055522</v>
      </c>
    </row>
    <row r="33" spans="1:11" ht="15" x14ac:dyDescent="0.2">
      <c r="A33" s="39" t="s">
        <v>108</v>
      </c>
      <c r="B33" s="40" t="s">
        <v>233</v>
      </c>
      <c r="C33" s="41" t="s">
        <v>239</v>
      </c>
      <c r="D33" s="42">
        <v>607105</v>
      </c>
      <c r="E33" s="43">
        <v>43472444</v>
      </c>
      <c r="F33" s="44">
        <v>43243356.690000005</v>
      </c>
      <c r="G33" s="45">
        <v>-0.52697131543834042</v>
      </c>
      <c r="H33" s="46">
        <v>35795634.500000015</v>
      </c>
      <c r="I33" s="45">
        <v>82.340975584441523</v>
      </c>
      <c r="J33" s="46">
        <v>35795634.500000015</v>
      </c>
      <c r="K33" s="45">
        <v>82.340975584441523</v>
      </c>
    </row>
    <row r="34" spans="1:11" ht="15" x14ac:dyDescent="0.2">
      <c r="A34" s="39" t="s">
        <v>110</v>
      </c>
      <c r="B34" s="40" t="s">
        <v>233</v>
      </c>
      <c r="C34" s="41" t="s">
        <v>240</v>
      </c>
      <c r="D34" s="42">
        <v>563305</v>
      </c>
      <c r="E34" s="43">
        <v>60803295</v>
      </c>
      <c r="F34" s="44">
        <v>55396179.57</v>
      </c>
      <c r="G34" s="45">
        <v>-8.8928000201304869</v>
      </c>
      <c r="H34" s="46">
        <v>36537584.960000001</v>
      </c>
      <c r="I34" s="45">
        <v>60.0914555041795</v>
      </c>
      <c r="J34" s="46">
        <v>28598862.819999997</v>
      </c>
      <c r="K34" s="45">
        <v>47.035054300922333</v>
      </c>
    </row>
    <row r="35" spans="1:11" ht="30" x14ac:dyDescent="0.2">
      <c r="A35" s="39" t="s">
        <v>112</v>
      </c>
      <c r="B35" s="40" t="s">
        <v>233</v>
      </c>
      <c r="C35" s="41" t="s">
        <v>241</v>
      </c>
      <c r="D35" s="42">
        <v>594930</v>
      </c>
      <c r="E35" s="43">
        <v>35445054</v>
      </c>
      <c r="F35" s="44">
        <v>42037085.969999991</v>
      </c>
      <c r="G35" s="45">
        <v>18.597889482690565</v>
      </c>
      <c r="H35" s="46">
        <v>38963352.699999996</v>
      </c>
      <c r="I35" s="45">
        <v>109.92606387339683</v>
      </c>
      <c r="J35" s="46">
        <v>31900084.989999995</v>
      </c>
      <c r="K35" s="45">
        <v>89.998692031898145</v>
      </c>
    </row>
    <row r="36" spans="1:11" ht="15" x14ac:dyDescent="0.2">
      <c r="A36" s="39" t="s">
        <v>114</v>
      </c>
      <c r="B36" s="40" t="s">
        <v>233</v>
      </c>
      <c r="C36" s="41" t="s">
        <v>242</v>
      </c>
      <c r="D36" s="42">
        <v>139441</v>
      </c>
      <c r="E36" s="43">
        <v>21981372</v>
      </c>
      <c r="F36" s="44">
        <v>30425375.299999997</v>
      </c>
      <c r="G36" s="45">
        <v>38.414359667813258</v>
      </c>
      <c r="H36" s="46">
        <v>28351370.530000005</v>
      </c>
      <c r="I36" s="45">
        <v>128.97907614683925</v>
      </c>
      <c r="J36" s="46">
        <v>22471740.100000001</v>
      </c>
      <c r="K36" s="45">
        <v>102.23083481777206</v>
      </c>
    </row>
    <row r="37" spans="1:11" ht="15" x14ac:dyDescent="0.2">
      <c r="A37" s="56" t="s">
        <v>243</v>
      </c>
      <c r="B37" s="56"/>
      <c r="C37" s="57"/>
      <c r="D37" s="58">
        <f>SUM(D6:D36)</f>
        <v>11253503</v>
      </c>
      <c r="E37" s="59">
        <f>SUM(E6:E36)</f>
        <v>1031969057</v>
      </c>
      <c r="F37" s="60">
        <f>SUM(F6:F36)</f>
        <v>1178723915.27</v>
      </c>
      <c r="G37" s="45">
        <f>((F37/E37)-1)*100</f>
        <v>14.220858394400482</v>
      </c>
      <c r="H37" s="60">
        <f>SUM(H6:H36)</f>
        <v>1064483259.1200004</v>
      </c>
      <c r="I37" s="45">
        <f>(H37/$E37)*100</f>
        <v>103.15069544958268</v>
      </c>
      <c r="J37" s="47"/>
    </row>
    <row r="38" spans="1:11" x14ac:dyDescent="0.2">
      <c r="G38" s="33"/>
    </row>
    <row r="39" spans="1:11" ht="15.75" thickBot="1" x14ac:dyDescent="0.4">
      <c r="A39" s="61" t="s">
        <v>244</v>
      </c>
      <c r="B39" s="62"/>
      <c r="C39" s="63"/>
      <c r="D39" s="64">
        <f>SUM(D6:D36)</f>
        <v>11253503</v>
      </c>
      <c r="E39" s="65">
        <v>35622810875</v>
      </c>
      <c r="F39" s="66">
        <v>35756514666</v>
      </c>
      <c r="G39" s="67">
        <f>((F39/E39)-1)*100</f>
        <v>0.37533195083667703</v>
      </c>
      <c r="H39" s="66">
        <v>14774611386</v>
      </c>
      <c r="I39" s="67">
        <f>(H39/$E39)*100</f>
        <v>41.475141975303202</v>
      </c>
      <c r="J39" s="47"/>
    </row>
    <row r="40" spans="1:11" ht="12.75" thickBot="1" x14ac:dyDescent="0.25">
      <c r="A40" s="68" t="s">
        <v>245</v>
      </c>
      <c r="B40" s="69"/>
      <c r="C40" s="70"/>
      <c r="D40" s="71"/>
      <c r="E40" s="72">
        <f>((E37/E39)*100)</f>
        <v>2.8969332617270616</v>
      </c>
      <c r="F40" s="73">
        <f>((F37/F39)*100)</f>
        <v>3.2965291116329634</v>
      </c>
      <c r="G40" s="72"/>
      <c r="H40" s="73">
        <f>((H37/H39)*100)</f>
        <v>7.2048139291749784</v>
      </c>
      <c r="I40" s="73"/>
      <c r="J40" s="74"/>
    </row>
    <row r="41" spans="1:11" x14ac:dyDescent="0.2">
      <c r="G41" s="33"/>
    </row>
    <row r="42" spans="1:11" x14ac:dyDescent="0.2">
      <c r="G42" s="33"/>
    </row>
    <row r="43" spans="1:11" x14ac:dyDescent="0.2">
      <c r="H43" s="33"/>
      <c r="I43" s="32"/>
      <c r="J43" s="32"/>
      <c r="K43" s="33"/>
    </row>
    <row r="45" spans="1:11" x14ac:dyDescent="0.2">
      <c r="I45" s="32"/>
      <c r="J45" s="32"/>
      <c r="K45" s="33"/>
    </row>
    <row r="46" spans="1:11" ht="15" x14ac:dyDescent="0.25">
      <c r="I46" s="32"/>
      <c r="J46" s="32"/>
      <c r="K46" s="75"/>
    </row>
    <row r="47" spans="1:11" ht="18" x14ac:dyDescent="0.25">
      <c r="B47" s="76" t="s">
        <v>246</v>
      </c>
      <c r="C47" s="75"/>
      <c r="D47" s="75"/>
      <c r="E47" s="75"/>
      <c r="F47" s="75"/>
      <c r="G47" s="75"/>
      <c r="H47" s="75"/>
      <c r="I47" s="75"/>
      <c r="J47" s="75"/>
      <c r="K47" s="75"/>
    </row>
    <row r="48" spans="1:11" ht="15" x14ac:dyDescent="0.25">
      <c r="B48" s="75"/>
      <c r="C48" s="75"/>
      <c r="D48" s="75"/>
      <c r="E48" s="75"/>
      <c r="F48" s="75"/>
      <c r="G48" s="75"/>
      <c r="H48" s="75"/>
      <c r="I48" s="34" t="s">
        <v>195</v>
      </c>
      <c r="J48" s="34"/>
    </row>
    <row r="49" spans="1:11" ht="22.5" x14ac:dyDescent="0.2">
      <c r="B49" s="35" t="s">
        <v>197</v>
      </c>
      <c r="C49" s="36" t="s">
        <v>199</v>
      </c>
      <c r="D49" s="37" t="s">
        <v>200</v>
      </c>
      <c r="E49" s="38" t="s">
        <v>201</v>
      </c>
      <c r="F49" s="38" t="s">
        <v>202</v>
      </c>
      <c r="G49" s="38" t="s">
        <v>247</v>
      </c>
      <c r="H49" s="38" t="s">
        <v>204</v>
      </c>
      <c r="I49" s="38" t="s">
        <v>248</v>
      </c>
      <c r="J49" s="38" t="s">
        <v>206</v>
      </c>
    </row>
    <row r="50" spans="1:11" x14ac:dyDescent="0.2">
      <c r="B50" s="40" t="s">
        <v>207</v>
      </c>
      <c r="C50" s="42">
        <f>D6</f>
        <v>431106</v>
      </c>
      <c r="D50" s="42">
        <f>E6</f>
        <v>55575622</v>
      </c>
      <c r="E50" s="42">
        <f>F6</f>
        <v>62568557.989999995</v>
      </c>
      <c r="F50" s="77">
        <f>((E50/D50)-1)*100</f>
        <v>12.582739946662214</v>
      </c>
      <c r="G50" s="42">
        <f>H6</f>
        <v>55310611.039999999</v>
      </c>
      <c r="H50" s="45">
        <f t="shared" ref="H50:H55" si="0">G50/D50*100</f>
        <v>99.523152507406934</v>
      </c>
      <c r="I50" s="42">
        <f>J6</f>
        <v>50888240.200000003</v>
      </c>
      <c r="J50" s="45">
        <f t="shared" ref="J50:J56" si="1">(I50/D50)*100</f>
        <v>91.565759174049376</v>
      </c>
    </row>
    <row r="51" spans="1:11" x14ac:dyDescent="0.2">
      <c r="B51" s="49" t="s">
        <v>209</v>
      </c>
      <c r="C51" s="51">
        <f>SUM(D7:D17)</f>
        <v>3998237</v>
      </c>
      <c r="D51" s="51">
        <f>SUM(E7:E17)</f>
        <v>373400845</v>
      </c>
      <c r="E51" s="51">
        <f>SUM(F7:F17)</f>
        <v>439329861.22999996</v>
      </c>
      <c r="F51" s="77">
        <f t="shared" ref="F51:F56" si="2">((E51/D51)-1)*100</f>
        <v>17.656365033132147</v>
      </c>
      <c r="G51" s="51">
        <f>SUM(H7:H17)</f>
        <v>399589809.17000002</v>
      </c>
      <c r="H51" s="45">
        <f t="shared" si="0"/>
        <v>107.01363280792791</v>
      </c>
      <c r="I51" s="51">
        <f>SUM(J7:J17)</f>
        <v>344243065.12</v>
      </c>
      <c r="J51" s="45">
        <f t="shared" si="1"/>
        <v>92.191292475516491</v>
      </c>
    </row>
    <row r="52" spans="1:11" x14ac:dyDescent="0.2">
      <c r="B52" s="40" t="s">
        <v>221</v>
      </c>
      <c r="C52" s="42">
        <f>SUM(D18:D24)</f>
        <v>2214654</v>
      </c>
      <c r="D52" s="42">
        <f>SUM(E18:E24)</f>
        <v>191450226</v>
      </c>
      <c r="E52" s="42">
        <f>SUM(F18:F24)</f>
        <v>219124233.23000002</v>
      </c>
      <c r="F52" s="77">
        <f t="shared" si="2"/>
        <v>14.454935785763979</v>
      </c>
      <c r="G52" s="42">
        <f>SUM(H18:H24)</f>
        <v>200292019.34999999</v>
      </c>
      <c r="H52" s="45">
        <f t="shared" si="0"/>
        <v>104.61832484334596</v>
      </c>
      <c r="I52" s="42">
        <f>SUM(J18:J24)</f>
        <v>176976063.30000001</v>
      </c>
      <c r="J52" s="45">
        <f t="shared" si="1"/>
        <v>92.439725456370056</v>
      </c>
    </row>
    <row r="53" spans="1:11" x14ac:dyDescent="0.2">
      <c r="B53" s="40" t="s">
        <v>229</v>
      </c>
      <c r="C53" s="42">
        <f>SUM(D25:D27)</f>
        <v>1023486</v>
      </c>
      <c r="D53" s="42">
        <f>SUM(E25:E27)</f>
        <v>102694259</v>
      </c>
      <c r="E53" s="42">
        <f>SUM(F25:F27)</f>
        <v>121604061.83000001</v>
      </c>
      <c r="F53" s="77">
        <f t="shared" si="2"/>
        <v>18.413690321286612</v>
      </c>
      <c r="G53" s="42">
        <f>SUM(H25:H27)</f>
        <v>114252329.37000002</v>
      </c>
      <c r="H53" s="45">
        <f t="shared" si="0"/>
        <v>111.25483593975787</v>
      </c>
      <c r="I53" s="42">
        <f>SUM(J25:J27)</f>
        <v>99039081.519999996</v>
      </c>
      <c r="J53" s="45">
        <f t="shared" si="1"/>
        <v>96.440718774746699</v>
      </c>
    </row>
    <row r="54" spans="1:11" x14ac:dyDescent="0.2">
      <c r="B54" s="40" t="s">
        <v>233</v>
      </c>
      <c r="C54" s="42">
        <f>SUM(D28:D36)</f>
        <v>3586020</v>
      </c>
      <c r="D54" s="42">
        <f>SUM(E28:E36)</f>
        <v>308848105</v>
      </c>
      <c r="E54" s="42">
        <f>SUM(F28:F36)</f>
        <v>336097200.99000001</v>
      </c>
      <c r="F54" s="77">
        <f t="shared" si="2"/>
        <v>8.8228146939739247</v>
      </c>
      <c r="G54" s="42">
        <f>SUM(H28:H36)</f>
        <v>295038490.19</v>
      </c>
      <c r="H54" s="45">
        <f t="shared" si="0"/>
        <v>95.528671024224039</v>
      </c>
      <c r="I54" s="42">
        <f>SUM(J28:J36)</f>
        <v>259100245.29999998</v>
      </c>
      <c r="J54" s="45">
        <f t="shared" si="1"/>
        <v>83.892451048064544</v>
      </c>
    </row>
    <row r="55" spans="1:11" x14ac:dyDescent="0.2">
      <c r="B55" s="78" t="s">
        <v>249</v>
      </c>
      <c r="C55" s="79">
        <f>SUM(C50:C54)</f>
        <v>11253503</v>
      </c>
      <c r="D55" s="80">
        <f>SUM(D50:D54)</f>
        <v>1031969057</v>
      </c>
      <c r="E55" s="80">
        <f>SUM(E50:E54)</f>
        <v>1178723915.27</v>
      </c>
      <c r="F55" s="77">
        <f t="shared" si="2"/>
        <v>14.220858394400482</v>
      </c>
      <c r="G55" s="58">
        <f>SUM(G50:G54)</f>
        <v>1064483259.1200001</v>
      </c>
      <c r="H55" s="45">
        <f t="shared" si="0"/>
        <v>103.15069544958266</v>
      </c>
      <c r="I55" s="58">
        <f>SUM(I50:I54)</f>
        <v>930246695.43999994</v>
      </c>
      <c r="J55" s="45">
        <f t="shared" si="1"/>
        <v>90.14288646834882</v>
      </c>
    </row>
    <row r="56" spans="1:11" ht="12.75" x14ac:dyDescent="0.2">
      <c r="B56" s="81" t="s">
        <v>250</v>
      </c>
      <c r="C56" s="82">
        <v>11253503</v>
      </c>
      <c r="D56" s="83">
        <v>42041788033</v>
      </c>
      <c r="E56" s="83">
        <v>42602559286</v>
      </c>
      <c r="F56" s="77">
        <f t="shared" si="2"/>
        <v>1.3338425391418385</v>
      </c>
      <c r="G56" s="82">
        <v>38506141672</v>
      </c>
      <c r="H56" s="84">
        <f>(G56/D56)*100</f>
        <v>91.590161773745791</v>
      </c>
      <c r="I56" s="82">
        <v>36163968806</v>
      </c>
      <c r="J56" s="84">
        <f t="shared" si="1"/>
        <v>86.019102654753169</v>
      </c>
    </row>
    <row r="57" spans="1:11" x14ac:dyDescent="0.2">
      <c r="E57" s="32"/>
      <c r="I57" s="32"/>
      <c r="J57" s="32"/>
    </row>
    <row r="58" spans="1:11" x14ac:dyDescent="0.2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</row>
    <row r="59" spans="1:11" ht="12.75" thickBot="1" x14ac:dyDescent="0.2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</row>
    <row r="60" spans="1:11" ht="18" x14ac:dyDescent="0.25">
      <c r="A60" s="86" t="s">
        <v>251</v>
      </c>
      <c r="B60" s="87"/>
      <c r="C60" s="87"/>
      <c r="D60" s="87"/>
      <c r="E60" s="87"/>
      <c r="F60" s="87"/>
      <c r="G60" s="87"/>
      <c r="H60" s="87"/>
      <c r="I60" s="88" t="s">
        <v>195</v>
      </c>
      <c r="J60" s="89"/>
      <c r="K60" s="90"/>
    </row>
    <row r="61" spans="1:11" ht="33.75" x14ac:dyDescent="0.2">
      <c r="A61" s="91" t="s">
        <v>196</v>
      </c>
      <c r="B61" s="92" t="s">
        <v>197</v>
      </c>
      <c r="C61" s="92" t="s">
        <v>198</v>
      </c>
      <c r="D61" s="92" t="s">
        <v>199</v>
      </c>
      <c r="E61" s="93" t="s">
        <v>252</v>
      </c>
      <c r="F61" s="94" t="s">
        <v>253</v>
      </c>
      <c r="G61" s="94" t="s">
        <v>254</v>
      </c>
      <c r="H61" s="94" t="s">
        <v>202</v>
      </c>
      <c r="I61" s="94" t="s">
        <v>255</v>
      </c>
      <c r="J61" s="95"/>
      <c r="K61" s="96" t="s">
        <v>256</v>
      </c>
    </row>
    <row r="62" spans="1:11" ht="15" x14ac:dyDescent="0.2">
      <c r="A62" s="97" t="s">
        <v>96</v>
      </c>
      <c r="B62" s="98" t="s">
        <v>229</v>
      </c>
      <c r="C62" s="99" t="s">
        <v>232</v>
      </c>
      <c r="D62" s="100">
        <v>289743</v>
      </c>
      <c r="E62" s="101">
        <v>30786639</v>
      </c>
      <c r="F62" s="102">
        <v>32703833</v>
      </c>
      <c r="G62" s="103">
        <f t="shared" ref="G62:G71" si="3">F62/D62</f>
        <v>112.87186575689491</v>
      </c>
      <c r="H62" s="104">
        <f t="shared" ref="H62:H71" si="4">((F62/E62)-1)*100</f>
        <v>6.2273572636493357</v>
      </c>
      <c r="I62" s="102">
        <v>19817457</v>
      </c>
      <c r="J62" s="105"/>
      <c r="K62" s="106">
        <f t="shared" ref="K62:K71" si="5">(I62/$E62)*100</f>
        <v>64.370316616893447</v>
      </c>
    </row>
    <row r="63" spans="1:11" ht="15" x14ac:dyDescent="0.2">
      <c r="A63" s="97" t="s">
        <v>92</v>
      </c>
      <c r="B63" s="98" t="s">
        <v>207</v>
      </c>
      <c r="C63" s="99" t="s">
        <v>208</v>
      </c>
      <c r="D63" s="100">
        <v>431106</v>
      </c>
      <c r="E63" s="101">
        <v>53691324</v>
      </c>
      <c r="F63" s="102">
        <v>53428814</v>
      </c>
      <c r="G63" s="103">
        <f t="shared" si="3"/>
        <v>123.93428530338247</v>
      </c>
      <c r="H63" s="104">
        <f t="shared" si="4"/>
        <v>-0.48892443032323429</v>
      </c>
      <c r="I63" s="102">
        <v>29435887</v>
      </c>
      <c r="J63" s="105"/>
      <c r="K63" s="106">
        <f t="shared" si="5"/>
        <v>54.824289674808547</v>
      </c>
    </row>
    <row r="64" spans="1:11" ht="15" x14ac:dyDescent="0.2">
      <c r="A64" s="97" t="s">
        <v>90</v>
      </c>
      <c r="B64" s="98" t="s">
        <v>229</v>
      </c>
      <c r="C64" s="99" t="s">
        <v>230</v>
      </c>
      <c r="D64" s="100">
        <v>305526</v>
      </c>
      <c r="E64" s="101">
        <v>31640796</v>
      </c>
      <c r="F64" s="102">
        <v>30120031</v>
      </c>
      <c r="G64" s="103">
        <f t="shared" si="3"/>
        <v>98.584182688216387</v>
      </c>
      <c r="H64" s="104">
        <f t="shared" si="4"/>
        <v>-4.8063424194511377</v>
      </c>
      <c r="I64" s="102">
        <v>16530357</v>
      </c>
      <c r="J64" s="105"/>
      <c r="K64" s="106">
        <f t="shared" si="5"/>
        <v>52.243808910496433</v>
      </c>
    </row>
    <row r="65" spans="1:11" ht="15" x14ac:dyDescent="0.2">
      <c r="A65" s="97" t="s">
        <v>98</v>
      </c>
      <c r="B65" s="98" t="s">
        <v>233</v>
      </c>
      <c r="C65" s="99" t="s">
        <v>234</v>
      </c>
      <c r="D65" s="100">
        <v>344632</v>
      </c>
      <c r="E65" s="101">
        <v>31321240</v>
      </c>
      <c r="F65" s="102">
        <v>31039168</v>
      </c>
      <c r="G65" s="103">
        <f t="shared" si="3"/>
        <v>90.064671881891414</v>
      </c>
      <c r="H65" s="104">
        <f t="shared" si="4"/>
        <v>-0.9005773717771115</v>
      </c>
      <c r="I65" s="102">
        <v>16017895</v>
      </c>
      <c r="J65" s="105"/>
      <c r="K65" s="106">
        <f t="shared" si="5"/>
        <v>51.140679615494157</v>
      </c>
    </row>
    <row r="66" spans="1:11" ht="15" x14ac:dyDescent="0.2">
      <c r="A66" s="97" t="s">
        <v>100</v>
      </c>
      <c r="B66" s="98" t="s">
        <v>233</v>
      </c>
      <c r="C66" s="99" t="s">
        <v>235</v>
      </c>
      <c r="D66" s="100">
        <v>463804</v>
      </c>
      <c r="E66" s="101">
        <v>33533183</v>
      </c>
      <c r="F66" s="102">
        <v>32849488</v>
      </c>
      <c r="G66" s="103">
        <f t="shared" si="3"/>
        <v>70.826228320583695</v>
      </c>
      <c r="H66" s="104">
        <f t="shared" si="4"/>
        <v>-2.0388610290887121</v>
      </c>
      <c r="I66" s="102">
        <v>17047543</v>
      </c>
      <c r="J66" s="105"/>
      <c r="K66" s="106">
        <f t="shared" si="5"/>
        <v>50.837831290873879</v>
      </c>
    </row>
    <row r="67" spans="1:11" ht="15" x14ac:dyDescent="0.2">
      <c r="A67" s="97" t="s">
        <v>94</v>
      </c>
      <c r="B67" s="98" t="s">
        <v>229</v>
      </c>
      <c r="C67" s="99" t="s">
        <v>231</v>
      </c>
      <c r="D67" s="100">
        <v>428217</v>
      </c>
      <c r="E67" s="101">
        <v>50143421</v>
      </c>
      <c r="F67" s="102">
        <v>43529663</v>
      </c>
      <c r="G67" s="103">
        <f t="shared" si="3"/>
        <v>101.65328092999577</v>
      </c>
      <c r="H67" s="104">
        <f t="shared" si="4"/>
        <v>-13.189682451063723</v>
      </c>
      <c r="I67" s="102">
        <v>18387846</v>
      </c>
      <c r="J67" s="105"/>
      <c r="K67" s="106">
        <f t="shared" si="5"/>
        <v>36.670505588360236</v>
      </c>
    </row>
    <row r="68" spans="1:11" ht="15" x14ac:dyDescent="0.2">
      <c r="A68" s="97" t="s">
        <v>128</v>
      </c>
      <c r="B68" s="98" t="s">
        <v>209</v>
      </c>
      <c r="C68" s="99" t="s">
        <v>216</v>
      </c>
      <c r="D68" s="100">
        <v>523848</v>
      </c>
      <c r="E68" s="101">
        <v>53154401</v>
      </c>
      <c r="F68" s="102">
        <v>47210566</v>
      </c>
      <c r="G68" s="103">
        <f t="shared" si="3"/>
        <v>90.12264244590034</v>
      </c>
      <c r="H68" s="104">
        <f t="shared" si="4"/>
        <v>-11.182206718875454</v>
      </c>
      <c r="I68" s="102">
        <v>18494856</v>
      </c>
      <c r="J68" s="105"/>
      <c r="K68" s="106">
        <f t="shared" si="5"/>
        <v>34.794590197714761</v>
      </c>
    </row>
    <row r="69" spans="1:11" ht="30" x14ac:dyDescent="0.2">
      <c r="A69" s="97" t="s">
        <v>112</v>
      </c>
      <c r="B69" s="98" t="s">
        <v>233</v>
      </c>
      <c r="C69" s="99" t="s">
        <v>241</v>
      </c>
      <c r="D69" s="100">
        <v>594930</v>
      </c>
      <c r="E69" s="101">
        <v>53028346</v>
      </c>
      <c r="F69" s="102">
        <v>43231850</v>
      </c>
      <c r="G69" s="103">
        <f t="shared" si="3"/>
        <v>72.667120501571617</v>
      </c>
      <c r="H69" s="104">
        <f t="shared" si="4"/>
        <v>-18.474074224378036</v>
      </c>
      <c r="I69" s="102">
        <v>17252590</v>
      </c>
      <c r="J69" s="105"/>
      <c r="K69" s="106">
        <f t="shared" si="5"/>
        <v>32.534656087519679</v>
      </c>
    </row>
    <row r="70" spans="1:11" ht="15" x14ac:dyDescent="0.2">
      <c r="A70" s="97" t="s">
        <v>122</v>
      </c>
      <c r="B70" s="98" t="s">
        <v>209</v>
      </c>
      <c r="C70" s="99" t="s">
        <v>213</v>
      </c>
      <c r="D70" s="100">
        <v>373127</v>
      </c>
      <c r="E70" s="101">
        <v>46258421</v>
      </c>
      <c r="F70" s="102">
        <v>37493457</v>
      </c>
      <c r="G70" s="103">
        <f t="shared" si="3"/>
        <v>100.4844382743677</v>
      </c>
      <c r="H70" s="104">
        <f t="shared" si="4"/>
        <v>-18.947823575733381</v>
      </c>
      <c r="I70" s="102">
        <v>13539772</v>
      </c>
      <c r="J70" s="105"/>
      <c r="K70" s="106">
        <f t="shared" si="5"/>
        <v>29.269853374372634</v>
      </c>
    </row>
    <row r="71" spans="1:11" ht="15" x14ac:dyDescent="0.2">
      <c r="A71" s="97" t="s">
        <v>110</v>
      </c>
      <c r="B71" s="98" t="s">
        <v>233</v>
      </c>
      <c r="C71" s="99" t="s">
        <v>240</v>
      </c>
      <c r="D71" s="100">
        <v>563305</v>
      </c>
      <c r="E71" s="101">
        <v>66265208</v>
      </c>
      <c r="F71" s="102">
        <v>61987496</v>
      </c>
      <c r="G71" s="103">
        <f t="shared" si="3"/>
        <v>110.04250983037609</v>
      </c>
      <c r="H71" s="104">
        <f t="shared" si="4"/>
        <v>-6.4554418964473781</v>
      </c>
      <c r="I71" s="102">
        <v>15110026</v>
      </c>
      <c r="J71" s="105"/>
      <c r="K71" s="106">
        <f t="shared" si="5"/>
        <v>22.802352027628135</v>
      </c>
    </row>
    <row r="72" spans="1:11" ht="6.75" customHeight="1" x14ac:dyDescent="0.2">
      <c r="A72" s="97"/>
      <c r="B72" s="98"/>
      <c r="C72" s="99"/>
      <c r="D72" s="100"/>
      <c r="E72" s="101"/>
      <c r="F72" s="102"/>
      <c r="G72" s="103"/>
      <c r="H72" s="104"/>
      <c r="I72" s="102"/>
      <c r="J72" s="105"/>
      <c r="K72" s="106"/>
    </row>
    <row r="73" spans="1:11" ht="24" x14ac:dyDescent="0.2">
      <c r="A73" s="107" t="s">
        <v>118</v>
      </c>
      <c r="B73" s="108" t="s">
        <v>209</v>
      </c>
      <c r="C73" s="109" t="s">
        <v>211</v>
      </c>
      <c r="D73" s="110">
        <v>207509</v>
      </c>
      <c r="E73" s="110">
        <v>26187621</v>
      </c>
      <c r="F73" s="110">
        <v>25644211</v>
      </c>
      <c r="G73" s="111">
        <f>F73/D73</f>
        <v>123.58119888775909</v>
      </c>
      <c r="H73" s="112">
        <f>((F73/E73)-1)*100</f>
        <v>-2.075064397793136</v>
      </c>
      <c r="I73" s="110">
        <v>12217192</v>
      </c>
      <c r="J73" s="113"/>
      <c r="K73" s="106">
        <f>(I73/E73)*100</f>
        <v>46.652546254583413</v>
      </c>
    </row>
    <row r="74" spans="1:11" x14ac:dyDescent="0.2">
      <c r="A74" s="114" t="s">
        <v>243</v>
      </c>
      <c r="B74" s="115"/>
      <c r="C74" s="116"/>
      <c r="D74" s="117">
        <v>11253503</v>
      </c>
      <c r="E74" s="118">
        <v>1161796751</v>
      </c>
      <c r="F74" s="118">
        <v>1093030145</v>
      </c>
      <c r="G74" s="119">
        <v>97.127991612922656</v>
      </c>
      <c r="H74" s="120">
        <f>((F74/E74)-1)*100</f>
        <v>-5.9189876319425183</v>
      </c>
      <c r="I74" s="118">
        <v>489503604</v>
      </c>
      <c r="J74" s="121"/>
      <c r="K74" s="106">
        <f>(I74/$E74)*100</f>
        <v>42.133325263533983</v>
      </c>
    </row>
    <row r="75" spans="1:11" x14ac:dyDescent="0.2">
      <c r="A75" s="122" t="s">
        <v>244</v>
      </c>
      <c r="B75" s="123"/>
      <c r="C75" s="124"/>
      <c r="D75" s="125">
        <v>11253503</v>
      </c>
      <c r="E75" s="126">
        <v>35622810875</v>
      </c>
      <c r="F75" s="126">
        <v>35756514666</v>
      </c>
      <c r="G75" s="119">
        <v>3177.3674975694234</v>
      </c>
      <c r="H75" s="120">
        <v>0.37533195083667703</v>
      </c>
      <c r="I75" s="126">
        <v>14774611386</v>
      </c>
      <c r="J75" s="127"/>
      <c r="K75" s="106">
        <f>(I75/$E75)*100</f>
        <v>41.475141975303202</v>
      </c>
    </row>
    <row r="76" spans="1:11" ht="12.75" thickBot="1" x14ac:dyDescent="0.25">
      <c r="A76" s="128" t="s">
        <v>245</v>
      </c>
      <c r="B76" s="129"/>
      <c r="C76" s="130"/>
      <c r="D76" s="130"/>
      <c r="E76" s="131">
        <v>3.2613842716587702</v>
      </c>
      <c r="F76" s="131">
        <v>3.0568699304446914</v>
      </c>
      <c r="G76" s="131"/>
      <c r="H76" s="131"/>
      <c r="I76" s="131">
        <v>3.3131403000138442</v>
      </c>
      <c r="J76" s="132"/>
      <c r="K76" s="133"/>
    </row>
    <row r="77" spans="1:11" x14ac:dyDescent="0.2">
      <c r="A77" s="33"/>
      <c r="B77" s="33"/>
      <c r="C77" s="33"/>
      <c r="D77" s="33"/>
      <c r="F77" s="33"/>
      <c r="G77" s="33"/>
      <c r="H77" s="33"/>
      <c r="K77" s="33"/>
    </row>
    <row r="78" spans="1:11" x14ac:dyDescent="0.2">
      <c r="A78" s="33"/>
      <c r="B78" s="33"/>
      <c r="C78" s="33"/>
      <c r="D78" s="33"/>
      <c r="F78" s="33"/>
      <c r="G78" s="33"/>
      <c r="H78" s="33"/>
      <c r="K78" s="33"/>
    </row>
    <row r="79" spans="1:11" x14ac:dyDescent="0.2">
      <c r="A79" s="33"/>
      <c r="B79" s="33"/>
      <c r="C79" s="33"/>
      <c r="D79" s="33"/>
      <c r="F79" s="33"/>
      <c r="G79" s="33"/>
      <c r="H79" s="33"/>
      <c r="K79" s="33"/>
    </row>
    <row r="80" spans="1:11" x14ac:dyDescent="0.2">
      <c r="A80" s="33"/>
      <c r="B80" s="33"/>
      <c r="C80" s="33"/>
      <c r="D80" s="33"/>
      <c r="F80" s="33"/>
      <c r="G80" s="33"/>
      <c r="H80" s="33"/>
      <c r="K80" s="33"/>
    </row>
    <row r="81" spans="1:11" x14ac:dyDescent="0.2">
      <c r="A81" s="33"/>
      <c r="B81" s="33"/>
      <c r="C81" s="33"/>
      <c r="D81" s="33"/>
      <c r="F81" s="33"/>
      <c r="G81" s="33"/>
      <c r="H81" s="33"/>
      <c r="K81" s="33"/>
    </row>
    <row r="82" spans="1:11" x14ac:dyDescent="0.2">
      <c r="A82" s="33"/>
      <c r="B82" s="33"/>
      <c r="C82" s="33"/>
      <c r="D82" s="33"/>
      <c r="F82" s="33"/>
      <c r="G82" s="33"/>
      <c r="H82" s="33"/>
      <c r="K82" s="33"/>
    </row>
    <row r="83" spans="1:11" x14ac:dyDescent="0.2">
      <c r="A83" s="33"/>
      <c r="B83" s="33"/>
      <c r="C83" s="33"/>
      <c r="D83" s="33"/>
      <c r="F83" s="33"/>
      <c r="G83" s="33"/>
      <c r="H83" s="33"/>
      <c r="K83" s="33"/>
    </row>
    <row r="84" spans="1:11" x14ac:dyDescent="0.2">
      <c r="A84" s="33"/>
      <c r="B84" s="33"/>
      <c r="C84" s="33"/>
      <c r="D84" s="33"/>
      <c r="F84" s="33"/>
      <c r="G84" s="33"/>
      <c r="H84" s="33"/>
      <c r="K84" s="33"/>
    </row>
    <row r="85" spans="1:11" x14ac:dyDescent="0.2">
      <c r="A85" s="33"/>
      <c r="B85" s="33"/>
      <c r="C85" s="33"/>
      <c r="D85" s="33"/>
      <c r="F85" s="33"/>
      <c r="G85" s="33"/>
      <c r="H85" s="33"/>
      <c r="K85" s="33"/>
    </row>
  </sheetData>
  <mergeCells count="2">
    <mergeCell ref="A60:H60"/>
    <mergeCell ref="I60:K6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Secretarias - Comparativo</vt:lpstr>
      <vt:lpstr>quadros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2019-08-10T04:23:08Z</dcterms:created>
  <dcterms:modified xsi:type="dcterms:W3CDTF">2019-08-12T01:22:17Z</dcterms:modified>
</cp:coreProperties>
</file>