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org-16" sheetId="2" r:id="rId1"/>
    <sheet name="subs-16" sheetId="3" r:id="rId2"/>
    <sheet name="Div Public-16" sheetId="4" r:id="rId3"/>
    <sheet name="comp orgãos 15 e 16" sheetId="5" r:id="rId4"/>
    <sheet name="org-15" sheetId="7" r:id="rId5"/>
    <sheet name="subs-15" sheetId="9" r:id="rId6"/>
    <sheet name="Div Pub-15" sheetId="10" r:id="rId7"/>
    <sheet name="população-2010" sheetId="11" r:id="rId8"/>
  </sheets>
  <definedNames>
    <definedName name="_xlnm._FilterDatabase" localSheetId="0" hidden="1">'org-16'!$A$5:$J$58</definedName>
    <definedName name="Print_Area" localSheetId="7">'população-2010'!#REF!</definedName>
  </definedNames>
  <calcPr calcId="125725"/>
</workbook>
</file>

<file path=xl/calcChain.xml><?xml version="1.0" encoding="utf-8"?>
<calcChain xmlns="http://schemas.openxmlformats.org/spreadsheetml/2006/main">
  <c r="G36" i="11"/>
  <c r="I18" i="10"/>
  <c r="I20" s="1"/>
  <c r="H18"/>
  <c r="H20" s="1"/>
  <c r="G18"/>
  <c r="G20" s="1"/>
  <c r="F18"/>
  <c r="F20" s="1"/>
  <c r="E18"/>
  <c r="E20" s="1"/>
  <c r="J36" i="9"/>
  <c r="I36"/>
  <c r="H36"/>
  <c r="E36"/>
  <c r="D36"/>
  <c r="C36"/>
  <c r="F36" s="1"/>
  <c r="L35"/>
  <c r="K35"/>
  <c r="G35"/>
  <c r="F35"/>
  <c r="L34"/>
  <c r="K34"/>
  <c r="G34"/>
  <c r="F34"/>
  <c r="L33"/>
  <c r="K33"/>
  <c r="G33"/>
  <c r="F33"/>
  <c r="L32"/>
  <c r="K32"/>
  <c r="G32"/>
  <c r="F32"/>
  <c r="L31"/>
  <c r="K31"/>
  <c r="G31"/>
  <c r="F31"/>
  <c r="L30"/>
  <c r="K30"/>
  <c r="G30"/>
  <c r="F30"/>
  <c r="L29"/>
  <c r="K29"/>
  <c r="G29"/>
  <c r="F29"/>
  <c r="L28"/>
  <c r="K28"/>
  <c r="G28"/>
  <c r="F28"/>
  <c r="L27"/>
  <c r="K27"/>
  <c r="G27"/>
  <c r="F27"/>
  <c r="L26"/>
  <c r="K26"/>
  <c r="G26"/>
  <c r="F26"/>
  <c r="L25"/>
  <c r="K25"/>
  <c r="G25"/>
  <c r="F25"/>
  <c r="L24"/>
  <c r="K24"/>
  <c r="G24"/>
  <c r="F24"/>
  <c r="L23"/>
  <c r="K23"/>
  <c r="G23"/>
  <c r="F23"/>
  <c r="L22"/>
  <c r="K22"/>
  <c r="G22"/>
  <c r="F22"/>
  <c r="L21"/>
  <c r="K21"/>
  <c r="G21"/>
  <c r="F21"/>
  <c r="L20"/>
  <c r="K20"/>
  <c r="G20"/>
  <c r="F20"/>
  <c r="L19"/>
  <c r="K19"/>
  <c r="G19"/>
  <c r="F19"/>
  <c r="L18"/>
  <c r="K18"/>
  <c r="G18"/>
  <c r="F18"/>
  <c r="L17"/>
  <c r="K17"/>
  <c r="G17"/>
  <c r="F17"/>
  <c r="L16"/>
  <c r="K16"/>
  <c r="G16"/>
  <c r="F16"/>
  <c r="L15"/>
  <c r="K15"/>
  <c r="G15"/>
  <c r="F15"/>
  <c r="L14"/>
  <c r="K14"/>
  <c r="G14"/>
  <c r="F14"/>
  <c r="L13"/>
  <c r="K13"/>
  <c r="G13"/>
  <c r="F13"/>
  <c r="L12"/>
  <c r="K12"/>
  <c r="G12"/>
  <c r="F12"/>
  <c r="L11"/>
  <c r="K11"/>
  <c r="G11"/>
  <c r="F11"/>
  <c r="L10"/>
  <c r="K10"/>
  <c r="G10"/>
  <c r="F10"/>
  <c r="L9"/>
  <c r="K9"/>
  <c r="G9"/>
  <c r="F9"/>
  <c r="L8"/>
  <c r="K8"/>
  <c r="G8"/>
  <c r="F8"/>
  <c r="L7"/>
  <c r="K7"/>
  <c r="G7"/>
  <c r="F7"/>
  <c r="L6"/>
  <c r="K6"/>
  <c r="G6"/>
  <c r="F6"/>
  <c r="L5"/>
  <c r="K5"/>
  <c r="G5"/>
  <c r="F5"/>
  <c r="L4"/>
  <c r="K4"/>
  <c r="G4"/>
  <c r="F4"/>
  <c r="I43" i="4"/>
  <c r="I45" s="1"/>
  <c r="H43"/>
  <c r="H45" s="1"/>
  <c r="G43"/>
  <c r="G45" s="1"/>
  <c r="F43"/>
  <c r="F45" s="1"/>
  <c r="E43"/>
  <c r="E45" s="1"/>
  <c r="C46" i="5"/>
  <c r="D46"/>
  <c r="F46"/>
  <c r="J46" s="1"/>
  <c r="G46"/>
  <c r="L46" s="1"/>
  <c r="C47"/>
  <c r="D47"/>
  <c r="F47"/>
  <c r="G47"/>
  <c r="L47" s="1"/>
  <c r="C48"/>
  <c r="D48"/>
  <c r="F48"/>
  <c r="J48" s="1"/>
  <c r="G48"/>
  <c r="L48" s="1"/>
  <c r="C49"/>
  <c r="D49"/>
  <c r="F49"/>
  <c r="G49"/>
  <c r="L49" s="1"/>
  <c r="C50"/>
  <c r="D50"/>
  <c r="F50"/>
  <c r="J50" s="1"/>
  <c r="G50"/>
  <c r="L50" s="1"/>
  <c r="C51"/>
  <c r="D51"/>
  <c r="F51"/>
  <c r="G51"/>
  <c r="L51" s="1"/>
  <c r="C52"/>
  <c r="D52"/>
  <c r="F52"/>
  <c r="J52" s="1"/>
  <c r="G52"/>
  <c r="L52" s="1"/>
  <c r="C53"/>
  <c r="D53"/>
  <c r="F53"/>
  <c r="G53"/>
  <c r="L53" s="1"/>
  <c r="C54"/>
  <c r="D54"/>
  <c r="F54"/>
  <c r="J54" s="1"/>
  <c r="G54"/>
  <c r="L54" s="1"/>
  <c r="C55"/>
  <c r="D55"/>
  <c r="F55"/>
  <c r="G55"/>
  <c r="L55" s="1"/>
  <c r="C56"/>
  <c r="D56"/>
  <c r="F56"/>
  <c r="J56" s="1"/>
  <c r="G56"/>
  <c r="L56" s="1"/>
  <c r="C57"/>
  <c r="D57"/>
  <c r="F57"/>
  <c r="G57"/>
  <c r="L57" s="1"/>
  <c r="C58"/>
  <c r="D58"/>
  <c r="F58"/>
  <c r="J58" s="1"/>
  <c r="G58"/>
  <c r="L58" s="1"/>
  <c r="C62"/>
  <c r="D62"/>
  <c r="F62"/>
  <c r="G62"/>
  <c r="L62" s="1"/>
  <c r="C63"/>
  <c r="D63"/>
  <c r="F63"/>
  <c r="G63"/>
  <c r="L63" s="1"/>
  <c r="C64"/>
  <c r="D64"/>
  <c r="F64"/>
  <c r="G64"/>
  <c r="L64" s="1"/>
  <c r="C65"/>
  <c r="D65"/>
  <c r="F65"/>
  <c r="G65"/>
  <c r="L65" s="1"/>
  <c r="C66"/>
  <c r="D66"/>
  <c r="F66"/>
  <c r="G66"/>
  <c r="L66" s="1"/>
  <c r="C67"/>
  <c r="D67"/>
  <c r="F67"/>
  <c r="G67"/>
  <c r="L67" s="1"/>
  <c r="C68"/>
  <c r="D68"/>
  <c r="F68"/>
  <c r="G68"/>
  <c r="L68" s="1"/>
  <c r="G61"/>
  <c r="D61"/>
  <c r="F61"/>
  <c r="C61"/>
  <c r="G45"/>
  <c r="F45"/>
  <c r="D45"/>
  <c r="C45"/>
  <c r="D42"/>
  <c r="C42"/>
  <c r="C13"/>
  <c r="D13"/>
  <c r="F13"/>
  <c r="G13"/>
  <c r="C14"/>
  <c r="D14"/>
  <c r="F14"/>
  <c r="I14" s="1"/>
  <c r="G14"/>
  <c r="C15"/>
  <c r="D15"/>
  <c r="F15"/>
  <c r="G15"/>
  <c r="C16"/>
  <c r="D16"/>
  <c r="F16"/>
  <c r="I16" s="1"/>
  <c r="G16"/>
  <c r="C17"/>
  <c r="D17"/>
  <c r="F17"/>
  <c r="G17"/>
  <c r="C18"/>
  <c r="D18"/>
  <c r="F18"/>
  <c r="I18" s="1"/>
  <c r="G18"/>
  <c r="C19"/>
  <c r="D19"/>
  <c r="F19"/>
  <c r="G19"/>
  <c r="C20"/>
  <c r="D20"/>
  <c r="F20"/>
  <c r="I20" s="1"/>
  <c r="G20"/>
  <c r="C21"/>
  <c r="D21"/>
  <c r="F21"/>
  <c r="G21"/>
  <c r="C22"/>
  <c r="D22"/>
  <c r="F22"/>
  <c r="I22" s="1"/>
  <c r="G22"/>
  <c r="C23"/>
  <c r="D23"/>
  <c r="F23"/>
  <c r="G23"/>
  <c r="C24"/>
  <c r="D24"/>
  <c r="F24"/>
  <c r="I24" s="1"/>
  <c r="G24"/>
  <c r="C25"/>
  <c r="D25"/>
  <c r="F25"/>
  <c r="G25"/>
  <c r="C26"/>
  <c r="D26"/>
  <c r="F26"/>
  <c r="I26" s="1"/>
  <c r="G26"/>
  <c r="C27"/>
  <c r="D27"/>
  <c r="F27"/>
  <c r="G27"/>
  <c r="C28"/>
  <c r="D28"/>
  <c r="F28"/>
  <c r="I28" s="1"/>
  <c r="G28"/>
  <c r="C29"/>
  <c r="D29"/>
  <c r="F29"/>
  <c r="G29"/>
  <c r="C30"/>
  <c r="D30"/>
  <c r="F30"/>
  <c r="I30" s="1"/>
  <c r="G30"/>
  <c r="C31"/>
  <c r="D31"/>
  <c r="F31"/>
  <c r="G31"/>
  <c r="C32"/>
  <c r="D32"/>
  <c r="F32"/>
  <c r="I32" s="1"/>
  <c r="G32"/>
  <c r="C33"/>
  <c r="D33"/>
  <c r="F33"/>
  <c r="G33"/>
  <c r="C34"/>
  <c r="D34"/>
  <c r="F34"/>
  <c r="I34" s="1"/>
  <c r="G34"/>
  <c r="C35"/>
  <c r="D35"/>
  <c r="F35"/>
  <c r="G35"/>
  <c r="C36"/>
  <c r="D36"/>
  <c r="F36"/>
  <c r="I36" s="1"/>
  <c r="G36"/>
  <c r="C37"/>
  <c r="D37"/>
  <c r="F37"/>
  <c r="G37"/>
  <c r="C38"/>
  <c r="D38"/>
  <c r="F38"/>
  <c r="I38" s="1"/>
  <c r="G38"/>
  <c r="C39"/>
  <c r="D39"/>
  <c r="F39"/>
  <c r="G39"/>
  <c r="G12"/>
  <c r="F12"/>
  <c r="D12"/>
  <c r="C12"/>
  <c r="C7"/>
  <c r="D7"/>
  <c r="C8"/>
  <c r="D8"/>
  <c r="C9"/>
  <c r="D9"/>
  <c r="D6"/>
  <c r="C6"/>
  <c r="L75" i="7"/>
  <c r="M71"/>
  <c r="K71"/>
  <c r="L71" s="1"/>
  <c r="I71"/>
  <c r="J71" s="1"/>
  <c r="H71"/>
  <c r="G71"/>
  <c r="E71"/>
  <c r="D71"/>
  <c r="F71" s="1"/>
  <c r="L68"/>
  <c r="J68"/>
  <c r="F68"/>
  <c r="L67"/>
  <c r="J67"/>
  <c r="F67"/>
  <c r="L66"/>
  <c r="J66"/>
  <c r="F66"/>
  <c r="L65"/>
  <c r="J65"/>
  <c r="F65"/>
  <c r="L64"/>
  <c r="J64"/>
  <c r="F64"/>
  <c r="L63"/>
  <c r="J63"/>
  <c r="F63"/>
  <c r="L62"/>
  <c r="J62"/>
  <c r="F62"/>
  <c r="L61"/>
  <c r="J61"/>
  <c r="F61"/>
  <c r="L58"/>
  <c r="J58"/>
  <c r="F58"/>
  <c r="L57"/>
  <c r="J57"/>
  <c r="F57"/>
  <c r="L56"/>
  <c r="J56"/>
  <c r="F56"/>
  <c r="L55"/>
  <c r="J55"/>
  <c r="F55"/>
  <c r="L54"/>
  <c r="J54"/>
  <c r="F54"/>
  <c r="L53"/>
  <c r="J53"/>
  <c r="F53"/>
  <c r="L52"/>
  <c r="J52"/>
  <c r="F52"/>
  <c r="L51"/>
  <c r="J51"/>
  <c r="F51"/>
  <c r="L50"/>
  <c r="J50"/>
  <c r="F50"/>
  <c r="L49"/>
  <c r="J49"/>
  <c r="F49"/>
  <c r="L48"/>
  <c r="J48"/>
  <c r="F48"/>
  <c r="L47"/>
  <c r="J47"/>
  <c r="F47"/>
  <c r="L46"/>
  <c r="J46"/>
  <c r="F46"/>
  <c r="L45"/>
  <c r="J45"/>
  <c r="F45"/>
  <c r="L42"/>
  <c r="J42"/>
  <c r="F42"/>
  <c r="L39"/>
  <c r="J39"/>
  <c r="F39"/>
  <c r="L38"/>
  <c r="J38"/>
  <c r="F38"/>
  <c r="L37"/>
  <c r="J37"/>
  <c r="F37"/>
  <c r="L36"/>
  <c r="J36"/>
  <c r="F36"/>
  <c r="L35"/>
  <c r="J35"/>
  <c r="F35"/>
  <c r="L34"/>
  <c r="J34"/>
  <c r="F34"/>
  <c r="L33"/>
  <c r="J33"/>
  <c r="F33"/>
  <c r="L32"/>
  <c r="J32"/>
  <c r="F32"/>
  <c r="L31"/>
  <c r="J31"/>
  <c r="F31"/>
  <c r="L30"/>
  <c r="J30"/>
  <c r="F30"/>
  <c r="L29"/>
  <c r="J29"/>
  <c r="F29"/>
  <c r="L28"/>
  <c r="J28"/>
  <c r="F28"/>
  <c r="L27"/>
  <c r="J27"/>
  <c r="F27"/>
  <c r="L26"/>
  <c r="J26"/>
  <c r="F26"/>
  <c r="L25"/>
  <c r="J25"/>
  <c r="F25"/>
  <c r="L24"/>
  <c r="J24"/>
  <c r="F24"/>
  <c r="L23"/>
  <c r="J23"/>
  <c r="F23"/>
  <c r="L22"/>
  <c r="J22"/>
  <c r="F22"/>
  <c r="L21"/>
  <c r="J21"/>
  <c r="F21"/>
  <c r="L20"/>
  <c r="J20"/>
  <c r="F20"/>
  <c r="L19"/>
  <c r="J19"/>
  <c r="F19"/>
  <c r="L18"/>
  <c r="J18"/>
  <c r="F18"/>
  <c r="L17"/>
  <c r="J17"/>
  <c r="F17"/>
  <c r="L16"/>
  <c r="J16"/>
  <c r="F16"/>
  <c r="L15"/>
  <c r="J15"/>
  <c r="F15"/>
  <c r="L14"/>
  <c r="J14"/>
  <c r="F14"/>
  <c r="L13"/>
  <c r="J13"/>
  <c r="F13"/>
  <c r="L12"/>
  <c r="J12"/>
  <c r="F12"/>
  <c r="L9"/>
  <c r="J9"/>
  <c r="F9"/>
  <c r="L8"/>
  <c r="J8"/>
  <c r="F8"/>
  <c r="L7"/>
  <c r="J7"/>
  <c r="F7"/>
  <c r="L6"/>
  <c r="J6"/>
  <c r="F6"/>
  <c r="F8" i="5"/>
  <c r="G8"/>
  <c r="F9"/>
  <c r="G9"/>
  <c r="F7"/>
  <c r="J7" s="1"/>
  <c r="G7"/>
  <c r="G6"/>
  <c r="F6"/>
  <c r="E18" i="4"/>
  <c r="E20" s="1"/>
  <c r="F18"/>
  <c r="F20" s="1"/>
  <c r="G18"/>
  <c r="G20" s="1"/>
  <c r="H18"/>
  <c r="H20" s="1"/>
  <c r="I18"/>
  <c r="I20" s="1"/>
  <c r="G6" i="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5"/>
  <c r="L37"/>
  <c r="J37"/>
  <c r="K37" s="1"/>
  <c r="H37"/>
  <c r="E37"/>
  <c r="I37" s="1"/>
  <c r="D37"/>
  <c r="C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J42" i="2"/>
  <c r="J71" s="1"/>
  <c r="H42"/>
  <c r="H71" s="1"/>
  <c r="F42"/>
  <c r="F71" s="1"/>
  <c r="D42"/>
  <c r="D71" s="1"/>
  <c r="C42"/>
  <c r="C71" s="1"/>
  <c r="I62"/>
  <c r="I63"/>
  <c r="I64"/>
  <c r="I6"/>
  <c r="I8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45"/>
  <c r="I7"/>
  <c r="I9"/>
  <c r="I37"/>
  <c r="I38"/>
  <c r="I65"/>
  <c r="I66"/>
  <c r="I67"/>
  <c r="I39"/>
  <c r="I68"/>
  <c r="I46"/>
  <c r="I47"/>
  <c r="I48"/>
  <c r="I49"/>
  <c r="I50"/>
  <c r="I51"/>
  <c r="I52"/>
  <c r="I53"/>
  <c r="I54"/>
  <c r="I55"/>
  <c r="I56"/>
  <c r="I57"/>
  <c r="I58"/>
  <c r="I61"/>
  <c r="G62"/>
  <c r="G63"/>
  <c r="G64"/>
  <c r="G6"/>
  <c r="G8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45"/>
  <c r="G7"/>
  <c r="G9"/>
  <c r="G37"/>
  <c r="G38"/>
  <c r="G65"/>
  <c r="G66"/>
  <c r="G67"/>
  <c r="G39"/>
  <c r="G68"/>
  <c r="G46"/>
  <c r="G47"/>
  <c r="G48"/>
  <c r="G49"/>
  <c r="G50"/>
  <c r="G51"/>
  <c r="G52"/>
  <c r="G53"/>
  <c r="G54"/>
  <c r="G55"/>
  <c r="G56"/>
  <c r="G57"/>
  <c r="G58"/>
  <c r="G61"/>
  <c r="E62"/>
  <c r="E63"/>
  <c r="E64"/>
  <c r="E6"/>
  <c r="E8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5"/>
  <c r="E7"/>
  <c r="E9"/>
  <c r="E37"/>
  <c r="E38"/>
  <c r="E65"/>
  <c r="E66"/>
  <c r="E67"/>
  <c r="E39"/>
  <c r="E68"/>
  <c r="E46"/>
  <c r="E47"/>
  <c r="E48"/>
  <c r="E49"/>
  <c r="E50"/>
  <c r="E51"/>
  <c r="E52"/>
  <c r="E53"/>
  <c r="E54"/>
  <c r="E55"/>
  <c r="E56"/>
  <c r="E57"/>
  <c r="E58"/>
  <c r="E61"/>
  <c r="I8" i="5" l="1"/>
  <c r="E71" i="2"/>
  <c r="L6" i="5"/>
  <c r="J9"/>
  <c r="C7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I67"/>
  <c r="I65"/>
  <c r="I63"/>
  <c r="I57"/>
  <c r="I55"/>
  <c r="I53"/>
  <c r="I51"/>
  <c r="I49"/>
  <c r="I47"/>
  <c r="F37" i="3"/>
  <c r="G36" i="9"/>
  <c r="L36"/>
  <c r="G37" i="3"/>
  <c r="K36" i="9"/>
  <c r="I12" i="5"/>
  <c r="I45"/>
  <c r="I6"/>
  <c r="L7"/>
  <c r="L9"/>
  <c r="L8"/>
  <c r="D70"/>
  <c r="L12"/>
  <c r="J39"/>
  <c r="J37"/>
  <c r="J35"/>
  <c r="J33"/>
  <c r="J31"/>
  <c r="J29"/>
  <c r="J27"/>
  <c r="J25"/>
  <c r="J23"/>
  <c r="J21"/>
  <c r="J19"/>
  <c r="J17"/>
  <c r="J15"/>
  <c r="J13"/>
  <c r="L45"/>
  <c r="I61"/>
  <c r="L61"/>
  <c r="J68"/>
  <c r="J66"/>
  <c r="J64"/>
  <c r="J62"/>
  <c r="J6"/>
  <c r="I7"/>
  <c r="J8"/>
  <c r="I9"/>
  <c r="J12"/>
  <c r="I13"/>
  <c r="J14"/>
  <c r="I15"/>
  <c r="J16"/>
  <c r="I17"/>
  <c r="J18"/>
  <c r="I19"/>
  <c r="J20"/>
  <c r="I21"/>
  <c r="J22"/>
  <c r="I23"/>
  <c r="J24"/>
  <c r="I25"/>
  <c r="J26"/>
  <c r="I27"/>
  <c r="J28"/>
  <c r="I29"/>
  <c r="J30"/>
  <c r="I31"/>
  <c r="J32"/>
  <c r="I33"/>
  <c r="J34"/>
  <c r="I35"/>
  <c r="J36"/>
  <c r="I37"/>
  <c r="J38"/>
  <c r="I39"/>
  <c r="J45"/>
  <c r="I46"/>
  <c r="J47"/>
  <c r="I48"/>
  <c r="J49"/>
  <c r="I50"/>
  <c r="J51"/>
  <c r="I52"/>
  <c r="J53"/>
  <c r="I54"/>
  <c r="J55"/>
  <c r="I56"/>
  <c r="J57"/>
  <c r="I58"/>
  <c r="J61"/>
  <c r="I62"/>
  <c r="J63"/>
  <c r="I64"/>
  <c r="J65"/>
  <c r="I66"/>
  <c r="J67"/>
  <c r="I68"/>
  <c r="F42"/>
  <c r="F70" s="1"/>
  <c r="G42"/>
  <c r="L42" s="1"/>
  <c r="G42" i="2"/>
  <c r="E42"/>
  <c r="I42"/>
  <c r="I71"/>
  <c r="G71"/>
  <c r="G70" i="5" l="1"/>
  <c r="L70" s="1"/>
  <c r="J70"/>
  <c r="I70"/>
  <c r="I42"/>
  <c r="J42"/>
</calcChain>
</file>

<file path=xl/sharedStrings.xml><?xml version="1.0" encoding="utf-8"?>
<sst xmlns="http://schemas.openxmlformats.org/spreadsheetml/2006/main" count="932" uniqueCount="361">
  <si>
    <t>ADMINISTRACAO</t>
  </si>
  <si>
    <t>CD_ORGAO</t>
  </si>
  <si>
    <t>DS_ORGAO</t>
  </si>
  <si>
    <t>SLD_ORCADO_ANO</t>
  </si>
  <si>
    <t>VL_ATUALIZADO</t>
  </si>
  <si>
    <t>VL_CONGELADOLIQUIDO</t>
  </si>
  <si>
    <t>VL_RESERVADOLIQUIDO</t>
  </si>
  <si>
    <t>VL_EMPENHADOLIQUIDO</t>
  </si>
  <si>
    <t>VL_LIQUIDADO</t>
  </si>
  <si>
    <t>VL_PAGO</t>
  </si>
  <si>
    <t>11</t>
  </si>
  <si>
    <t>Secretaria do Governo Municipal</t>
  </si>
  <si>
    <t>28</t>
  </si>
  <si>
    <t>23</t>
  </si>
  <si>
    <t>90</t>
  </si>
  <si>
    <t>39</t>
  </si>
  <si>
    <t>65</t>
  </si>
  <si>
    <t>04</t>
  </si>
  <si>
    <t>52</t>
  </si>
  <si>
    <t>13</t>
  </si>
  <si>
    <t>50</t>
  </si>
  <si>
    <t>51</t>
  </si>
  <si>
    <t>02</t>
  </si>
  <si>
    <t>14</t>
  </si>
  <si>
    <t>36</t>
  </si>
  <si>
    <t>30</t>
  </si>
  <si>
    <t>37</t>
  </si>
  <si>
    <t>Secretaria Municipal de Desenvolvimento Urbano</t>
  </si>
  <si>
    <t>61</t>
  </si>
  <si>
    <t>16</t>
  </si>
  <si>
    <t>48</t>
  </si>
  <si>
    <t>47</t>
  </si>
  <si>
    <t>17</t>
  </si>
  <si>
    <t>40</t>
  </si>
  <si>
    <t>91</t>
  </si>
  <si>
    <t>20</t>
  </si>
  <si>
    <t>74</t>
  </si>
  <si>
    <t>Secretaria Municipal de Comunicação e Informação Social</t>
  </si>
  <si>
    <t>10</t>
  </si>
  <si>
    <t>24</t>
  </si>
  <si>
    <t>96</t>
  </si>
  <si>
    <t>60</t>
  </si>
  <si>
    <t>49</t>
  </si>
  <si>
    <t>46</t>
  </si>
  <si>
    <t>98</t>
  </si>
  <si>
    <t>Fundo de Desenvolvimento Urbano</t>
  </si>
  <si>
    <t>78</t>
  </si>
  <si>
    <t>Secretaria Municipal de Licenciamento</t>
  </si>
  <si>
    <t>Despesas de Exercícios Anteriores</t>
  </si>
  <si>
    <t>86</t>
  </si>
  <si>
    <t>Fundo Municipal de Saneamento Ambiental e Infraestrutura</t>
  </si>
  <si>
    <t>22</t>
  </si>
  <si>
    <t>03</t>
  </si>
  <si>
    <t>12</t>
  </si>
  <si>
    <t>75</t>
  </si>
  <si>
    <t>Fundo Municipal de Parques</t>
  </si>
  <si>
    <t>79</t>
  </si>
  <si>
    <t>Secretaria Municipal de Políticas para as Mulheres</t>
  </si>
  <si>
    <t>Secretaria Municipal de Relações Governamentais</t>
  </si>
  <si>
    <t xml:space="preserve">Secretaria Municipal de Promoção da Igualdade Racial </t>
  </si>
  <si>
    <t>32</t>
  </si>
  <si>
    <t>72</t>
  </si>
  <si>
    <t>Subprefeitura de Sapopemba</t>
  </si>
  <si>
    <t>84</t>
  </si>
  <si>
    <t>Fundo Municipal de Saúde</t>
  </si>
  <si>
    <t>Saúde</t>
  </si>
  <si>
    <t>25</t>
  </si>
  <si>
    <t>27</t>
  </si>
  <si>
    <t>21</t>
  </si>
  <si>
    <t>93</t>
  </si>
  <si>
    <t>Encargos Gerais do Município</t>
  </si>
  <si>
    <t>0008</t>
  </si>
  <si>
    <t>Serviço da Dívida Pública Interna - Refinanciamento</t>
  </si>
  <si>
    <t>32902100</t>
  </si>
  <si>
    <t>Juros sobre a Dívida por Contrato</t>
  </si>
  <si>
    <t>0004</t>
  </si>
  <si>
    <t>Serviço da Dívida Pública Interna</t>
  </si>
  <si>
    <t>32902200</t>
  </si>
  <si>
    <t>Outros Encargos sobre a Dívida por Contrato</t>
  </si>
  <si>
    <t>0007</t>
  </si>
  <si>
    <t>Serviço da Dívida Pública Externa</t>
  </si>
  <si>
    <t>09</t>
  </si>
  <si>
    <t>46907100</t>
  </si>
  <si>
    <t>Principal da Dívida Contratual Resgatado</t>
  </si>
  <si>
    <t>71</t>
  </si>
  <si>
    <t>32909200</t>
  </si>
  <si>
    <t>99</t>
  </si>
  <si>
    <t>19</t>
  </si>
  <si>
    <t>Secretaria Municipal do Verde e do Meio Ambiente</t>
  </si>
  <si>
    <t>Secretaria Municipal de Cultura</t>
  </si>
  <si>
    <t>70</t>
  </si>
  <si>
    <t>31</t>
  </si>
  <si>
    <t>42</t>
  </si>
  <si>
    <t>41</t>
  </si>
  <si>
    <t>43</t>
  </si>
  <si>
    <t>Secretaria Municipal de Assistência e Desenvolvimento Social</t>
  </si>
  <si>
    <t>Secretaria Municipal de Serviços</t>
  </si>
  <si>
    <t>Secretaria Municipal de Infra-Estrutura Urbana e Obras</t>
  </si>
  <si>
    <t>Secretaria Municipal dos Negócios Jurídicos</t>
  </si>
  <si>
    <t>Secretaria Municipal de Transportes</t>
  </si>
  <si>
    <t>Secretaria Municipal de Esportes, Lazer e Recreação</t>
  </si>
  <si>
    <t>94</t>
  </si>
  <si>
    <t xml:space="preserve">Secretaria Municipal de Finanças e Desenvolvimento Econômico </t>
  </si>
  <si>
    <t>01</t>
  </si>
  <si>
    <t>Secretaria Municipal de Educação</t>
  </si>
  <si>
    <t>45</t>
  </si>
  <si>
    <t>80</t>
  </si>
  <si>
    <t>Secretaria Municipal de Habitação</t>
  </si>
  <si>
    <t>Secretaria Municipal de Gestão</t>
  </si>
  <si>
    <t>67</t>
  </si>
  <si>
    <t>83</t>
  </si>
  <si>
    <t>Secretaria Municipal de Coordenação das Subprefeituras</t>
  </si>
  <si>
    <t>Fundo Municipal de Iluminação Pública</t>
  </si>
  <si>
    <t>97</t>
  </si>
  <si>
    <t>Fundo de Proteção do Patrimônio Cultural e Ambiental Paulistano</t>
  </si>
  <si>
    <t>95</t>
  </si>
  <si>
    <t>Fundo Especial de Promoção de Atividades Culturais</t>
  </si>
  <si>
    <t>Fundo Especial do Meio Ambiente e Desenvolvimento Sustentável</t>
  </si>
  <si>
    <t>Fundo Municipal de Assistência Social</t>
  </si>
  <si>
    <t>Fundo Municipal de Turismo</t>
  </si>
  <si>
    <t>Fundo Municipal dos Direitos da Criança e do Adolescente</t>
  </si>
  <si>
    <t>89</t>
  </si>
  <si>
    <t>Fundo Municipal de Esportes, Lazer e Recreação</t>
  </si>
  <si>
    <t>88</t>
  </si>
  <si>
    <t>Fundo de Preservação do Patrimônio Histórico e Cultural</t>
  </si>
  <si>
    <t>87</t>
  </si>
  <si>
    <t>Fundo Municipal de Desenvolvimento de Trânsito</t>
  </si>
  <si>
    <t>Subprefeitura Cidade Tiradentes</t>
  </si>
  <si>
    <t>Subprefeitura São Mateus</t>
  </si>
  <si>
    <t>69</t>
  </si>
  <si>
    <t>Subprefeitura Vila Prudente</t>
  </si>
  <si>
    <t>68</t>
  </si>
  <si>
    <t>Subprefeitura Guaianases</t>
  </si>
  <si>
    <t>Subprefeitura Itaquera</t>
  </si>
  <si>
    <t>66</t>
  </si>
  <si>
    <t>Subprefeitura Aricanduva/Formosa/Carrão</t>
  </si>
  <si>
    <t>Subprefeitura Moóca</t>
  </si>
  <si>
    <t>64</t>
  </si>
  <si>
    <t>Subprefeitura do Itaim Paulista</t>
  </si>
  <si>
    <t>63</t>
  </si>
  <si>
    <t>Subprefeitura São Miguel</t>
  </si>
  <si>
    <t>62</t>
  </si>
  <si>
    <t>Subprefeitura Ermelino Matarazzo</t>
  </si>
  <si>
    <t>Subprefeitura Penha</t>
  </si>
  <si>
    <t>Subprefeitura Parelheiros</t>
  </si>
  <si>
    <t>59</t>
  </si>
  <si>
    <t>Subprefeitura Capela do Socorro</t>
  </si>
  <si>
    <t>54</t>
  </si>
  <si>
    <t>58</t>
  </si>
  <si>
    <t>Subprefeitura M´Boi Mirim</t>
  </si>
  <si>
    <t>57</t>
  </si>
  <si>
    <t>Subprefeitura Campo Limpo</t>
  </si>
  <si>
    <t>56</t>
  </si>
  <si>
    <t>Subprefeitura Cidade Ademar</t>
  </si>
  <si>
    <t>55</t>
  </si>
  <si>
    <t>Subprefeitura Jabaquara</t>
  </si>
  <si>
    <t>Subprefeitura Santo Amaro</t>
  </si>
  <si>
    <t>53</t>
  </si>
  <si>
    <t>Subprefeitura Ipiranga</t>
  </si>
  <si>
    <t>Subprefeitura Vila Mariana</t>
  </si>
  <si>
    <t>Subprefeitura Pinheiros</t>
  </si>
  <si>
    <t>Subprefeitura Butantã</t>
  </si>
  <si>
    <t>Subprefeitura Sé</t>
  </si>
  <si>
    <t>Subprefeitura Lapa</t>
  </si>
  <si>
    <t>Subprefeitura Vila Maria/Vila Guilherme</t>
  </si>
  <si>
    <t>Subprefeitura Jaçanã/Tremembé</t>
  </si>
  <si>
    <t>Subprefeitura Santana/Tucuruvi</t>
  </si>
  <si>
    <t>44</t>
  </si>
  <si>
    <t>Subprefeitura Casa Verde/Cachoeirinha</t>
  </si>
  <si>
    <t>Subprefeitura Freguesia/Brasilândia</t>
  </si>
  <si>
    <t>Subprefeitura Pirituba/Jaraguá</t>
  </si>
  <si>
    <t>Subprefeitura Perus</t>
  </si>
  <si>
    <t>38</t>
  </si>
  <si>
    <t>Secretaria Municipal de Segurança Urbana</t>
  </si>
  <si>
    <t>Secretaria Municipal da Pessoa com Deficiência e Mobilidade Reduzida</t>
  </si>
  <si>
    <t>34</t>
  </si>
  <si>
    <t xml:space="preserve">Secretaria Municipal de Direitos Humanos e Cidadania </t>
  </si>
  <si>
    <t>Controladoria Geral do Município de São Paulo</t>
  </si>
  <si>
    <t xml:space="preserve">Secretaria Municipal de Relações Internacionais e Federativas </t>
  </si>
  <si>
    <t xml:space="preserve">Secretaria Municipal do Desenvolvimento Trabalho e Empreendedorismo </t>
  </si>
  <si>
    <t>Administração Indireta</t>
  </si>
  <si>
    <t>Hospital do Servidor Público Municipal</t>
  </si>
  <si>
    <t>Instituto de Previdência Municipal de São Paulo</t>
  </si>
  <si>
    <t>Serviço Funerário do Município de São Paulo</t>
  </si>
  <si>
    <t>Autarquia Hospitalar Municipal</t>
  </si>
  <si>
    <t>81</t>
  </si>
  <si>
    <t>Autoridade Municipal de Limpeza Urbana/Fundo Munic.de Limpeza Urbana</t>
  </si>
  <si>
    <t>Fundação Paulistana de Educação e Tecnologia</t>
  </si>
  <si>
    <t>Legislativo</t>
  </si>
  <si>
    <t>Câmara Municipal de São Paulo</t>
  </si>
  <si>
    <t>Tribunal de Contas do Município de São Paulo</t>
  </si>
  <si>
    <t>76</t>
  </si>
  <si>
    <t>Fundo Especial de Despesas da Câmara Municipal de São Paulo</t>
  </si>
  <si>
    <t>77</t>
  </si>
  <si>
    <t xml:space="preserve">Fundo Especial de Despesas do Tribunal de Contas </t>
  </si>
  <si>
    <t>Companhia Metropolitana de Habitação de São Paulo</t>
  </si>
  <si>
    <t>85</t>
  </si>
  <si>
    <t>Fundação Theatro Municipal de São Paulo</t>
  </si>
  <si>
    <t>Fundo Municipal de Habitação</t>
  </si>
  <si>
    <t>ORÇAMENTO PREFEITURA DE SÃO PAULO - EXECUÇÃO 2016</t>
  </si>
  <si>
    <t>ORÇAMENTO INICIAL</t>
  </si>
  <si>
    <t>ORÇAMENTO ATUALIZADO</t>
  </si>
  <si>
    <t>Variação %</t>
  </si>
  <si>
    <t>EMPENHADO</t>
  </si>
  <si>
    <t>LIQUIDADO</t>
  </si>
  <si>
    <t>PAGO</t>
  </si>
  <si>
    <t>% EXECUÇAO (Empenhado \ orçamento atualizado)</t>
  </si>
  <si>
    <t>DADOS DE 18 ABRIL - SITE SECR DE FINANÇAS</t>
  </si>
  <si>
    <t>% EXECUÇAO (Liquidado \ orçamento atualizado)</t>
  </si>
  <si>
    <t>TOTAL GERAL PREFEITURA</t>
  </si>
  <si>
    <t>TOTAL DAS 32 SUBPREFEITURAS</t>
  </si>
  <si>
    <t>Valores em R$</t>
  </si>
  <si>
    <t>ORGÃO</t>
  </si>
  <si>
    <t>POPULAÇÃO</t>
  </si>
  <si>
    <t>orçamento percapta ( orç atualizado / pop)</t>
  </si>
  <si>
    <t>Variação % (atualizado / orçado)</t>
  </si>
  <si>
    <t>TOTAL SUBPREFEITURAS</t>
  </si>
  <si>
    <t>AÇÃO</t>
  </si>
  <si>
    <t>DESCR AÇÃO</t>
  </si>
  <si>
    <t>NATUREZA</t>
  </si>
  <si>
    <t>DESCR NATUREZA</t>
  </si>
  <si>
    <t>ORÇADO</t>
  </si>
  <si>
    <t>ATUALIZADO</t>
  </si>
  <si>
    <t>EXECUÇÃO DO ORÇAMENTO GERAL</t>
  </si>
  <si>
    <t>COMPARATIVO 2016 / 2015 - ORGÃOS</t>
  </si>
  <si>
    <t>VARIAÇÃO %</t>
  </si>
  <si>
    <t>INICIAL 16 / ATUALIZADO 15</t>
  </si>
  <si>
    <t>ORÇAMENTO PREFEITURA DE SÃO PAULO - EXECUÇÃO 2015</t>
  </si>
  <si>
    <t>CONGELADO</t>
  </si>
  <si>
    <t>RESERVADO</t>
  </si>
  <si>
    <t>FUNDOS MUNICIPAIS</t>
  </si>
  <si>
    <t>Secretaria</t>
  </si>
  <si>
    <t>TOTALGERAL MSP - 2015</t>
  </si>
  <si>
    <t>Total Geral Prefeitura</t>
  </si>
  <si>
    <t>INICIAL16 / INICIAL 15</t>
  </si>
  <si>
    <t>Atualizado 16 / Atualizado 15</t>
  </si>
  <si>
    <t>EXECUÇÃO DA DÍVIDA PÚBLICA EM 2015</t>
  </si>
  <si>
    <t>TOTAL</t>
  </si>
  <si>
    <t>% SOBRE TOTAL DO ORÇAMENTO</t>
  </si>
  <si>
    <t>EXECUÇÃO DA DÍVIDA PÚBLICA EM 2016</t>
  </si>
  <si>
    <t>Distritos</t>
  </si>
  <si>
    <t>nº do órgão</t>
  </si>
  <si>
    <t>Subprefeituras</t>
  </si>
  <si>
    <t>População (2010)</t>
  </si>
  <si>
    <t>Perus</t>
  </si>
  <si>
    <t xml:space="preserve"> Perus</t>
  </si>
  <si>
    <t>Pirituba</t>
  </si>
  <si>
    <t xml:space="preserve"> Pirituba/Jaraguá</t>
  </si>
  <si>
    <t>Guaianases</t>
  </si>
  <si>
    <t xml:space="preserve"> Freguesia/Brasilândia</t>
  </si>
  <si>
    <t>Vila Prudente</t>
  </si>
  <si>
    <t>Casa Verde/Cachoeirinha</t>
  </si>
  <si>
    <t>Santana</t>
  </si>
  <si>
    <t xml:space="preserve"> Santana/Tucuruvi</t>
  </si>
  <si>
    <t>Jaçanã</t>
  </si>
  <si>
    <t xml:space="preserve"> Jaçanã/Tremembé</t>
  </si>
  <si>
    <t>Sé</t>
  </si>
  <si>
    <t xml:space="preserve"> Vila Maria/Vila Guilherme</t>
  </si>
  <si>
    <t>Lapa</t>
  </si>
  <si>
    <t xml:space="preserve"> Lapa</t>
  </si>
  <si>
    <t>Sapopemba</t>
  </si>
  <si>
    <t xml:space="preserve"> Sé</t>
  </si>
  <si>
    <t>Butantã</t>
  </si>
  <si>
    <t xml:space="preserve"> Butantã</t>
  </si>
  <si>
    <t>Pinheiros</t>
  </si>
  <si>
    <t xml:space="preserve"> Pinheiros</t>
  </si>
  <si>
    <t>Vila Maria/Vila Guilherme</t>
  </si>
  <si>
    <t xml:space="preserve"> Vila Mariana</t>
  </si>
  <si>
    <t>Itaim Paulista</t>
  </si>
  <si>
    <t xml:space="preserve"> Ipiranga</t>
  </si>
  <si>
    <t>Santo Amaro</t>
  </si>
  <si>
    <t xml:space="preserve"> Santo Amaro</t>
  </si>
  <si>
    <t>Jabaquara</t>
  </si>
  <si>
    <t xml:space="preserve"> Jabaquara</t>
  </si>
  <si>
    <t>Casa Verde</t>
  </si>
  <si>
    <t xml:space="preserve"> Cidade Ademar</t>
  </si>
  <si>
    <t>Campo Limpo</t>
  </si>
  <si>
    <t xml:space="preserve"> Campo Limpo</t>
  </si>
  <si>
    <t>M'Boi Mirim</t>
  </si>
  <si>
    <t xml:space="preserve"> M´Boi Mirim</t>
  </si>
  <si>
    <t>Capela do Socorro</t>
  </si>
  <si>
    <t xml:space="preserve"> Capela do Socorro</t>
  </si>
  <si>
    <t>Parelheiros</t>
  </si>
  <si>
    <t xml:space="preserve"> Parelheiros</t>
  </si>
  <si>
    <t>Penha</t>
  </si>
  <si>
    <t xml:space="preserve"> Penha</t>
  </si>
  <si>
    <t>Freguesia do Ó</t>
  </si>
  <si>
    <t xml:space="preserve"> Ermelino Matarazzo</t>
  </si>
  <si>
    <t>São Miguel</t>
  </si>
  <si>
    <t xml:space="preserve"> São Miguel</t>
  </si>
  <si>
    <t>Ermelino Matarazzo</t>
  </si>
  <si>
    <t xml:space="preserve"> do Itaim Paulista</t>
  </si>
  <si>
    <t>Mooca</t>
  </si>
  <si>
    <t xml:space="preserve"> Moóca</t>
  </si>
  <si>
    <t>Aricanduva</t>
  </si>
  <si>
    <t xml:space="preserve"> Aricanduva/Formosa/Carrão</t>
  </si>
  <si>
    <t>Itaquera</t>
  </si>
  <si>
    <t xml:space="preserve"> Itaquera</t>
  </si>
  <si>
    <t>Ipiranga</t>
  </si>
  <si>
    <t xml:space="preserve"> Guaianases</t>
  </si>
  <si>
    <t>Vila Mariana</t>
  </si>
  <si>
    <t xml:space="preserve"> Vila Prudente</t>
  </si>
  <si>
    <t>São Mateus</t>
  </si>
  <si>
    <t xml:space="preserve"> São Mateus</t>
  </si>
  <si>
    <t>Cidade Ademar</t>
  </si>
  <si>
    <t xml:space="preserve"> Cidade Tiradentes</t>
  </si>
  <si>
    <t>Cidade Tiradentes</t>
  </si>
  <si>
    <t xml:space="preserve"> de Sapopemba</t>
  </si>
  <si>
    <t>Lajeado</t>
  </si>
  <si>
    <t>Guaianazes</t>
  </si>
  <si>
    <t>Cursino</t>
  </si>
  <si>
    <t>Sacomã</t>
  </si>
  <si>
    <t>Vila Curuçá</t>
  </si>
  <si>
    <t>Cidade Líder</t>
  </si>
  <si>
    <t>José Bonifácio</t>
  </si>
  <si>
    <t>Parque do Carmo</t>
  </si>
  <si>
    <t>Tremembé</t>
  </si>
  <si>
    <t>Barra Funda</t>
  </si>
  <si>
    <t>Jaguara</t>
  </si>
  <si>
    <t>Jaguaré</t>
  </si>
  <si>
    <t>Perdizes</t>
  </si>
  <si>
    <t>Vila Leopoldina</t>
  </si>
  <si>
    <t>Jardim Ângela</t>
  </si>
  <si>
    <t>Jardim São Luís</t>
  </si>
  <si>
    <t>Água Rasa</t>
  </si>
  <si>
    <t>Belém</t>
  </si>
  <si>
    <t>Brás</t>
  </si>
  <si>
    <t>Pari</t>
  </si>
  <si>
    <t>Tatuapé</t>
  </si>
  <si>
    <t>Marsilac</t>
  </si>
  <si>
    <t>Artur Alvim</t>
  </si>
  <si>
    <t>Cangaíba</t>
  </si>
  <si>
    <t>Vila Matilde</t>
  </si>
  <si>
    <t>Anhanguera</t>
  </si>
  <si>
    <t>Alto de Pinheiros</t>
  </si>
  <si>
    <t>Itaim Bibi</t>
  </si>
  <si>
    <t>Jardim Paulista</t>
  </si>
  <si>
    <t>Jaraguá</t>
  </si>
  <si>
    <t>São Domingos</t>
  </si>
  <si>
    <t>Mandaqui</t>
  </si>
  <si>
    <t>Tucuruvi</t>
  </si>
  <si>
    <t>Campo Belo</t>
  </si>
  <si>
    <t>Campo Grande</t>
  </si>
  <si>
    <t>Iguatemi</t>
  </si>
  <si>
    <t>São Rafael</t>
  </si>
  <si>
    <t>Jardim Helena</t>
  </si>
  <si>
    <t>Vila Jacuí</t>
  </si>
  <si>
    <t>Bela Vista</t>
  </si>
  <si>
    <t>Bom Retiro</t>
  </si>
  <si>
    <t>Cambuci</t>
  </si>
  <si>
    <t>Consolação</t>
  </si>
  <si>
    <t>Liberdade</t>
  </si>
  <si>
    <t>República</t>
  </si>
  <si>
    <t>Santa Cecília</t>
  </si>
  <si>
    <t>Vila Guilherme</t>
  </si>
  <si>
    <t>Vila Maria</t>
  </si>
  <si>
    <t>Vila Medeiros</t>
  </si>
  <si>
    <t>Moema</t>
  </si>
  <si>
    <t>São Lucas</t>
  </si>
  <si>
    <t>POPULAÇÃO - (base2010)</t>
  </si>
  <si>
    <t>Subprefeituras 2016 (execução até 18 de abril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</si>
</sst>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#,##0.00_ ;[Red]\-#,##0.00\ "/>
    <numFmt numFmtId="166" formatCode="#,##0_ ;[Red]\-#,##0\ 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18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5E4E4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164" fontId="0" fillId="0" borderId="2" xfId="1" applyFont="1" applyBorder="1" applyAlignment="1">
      <alignment vertical="center"/>
    </xf>
    <xf numFmtId="10" fontId="9" fillId="0" borderId="2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164" fontId="0" fillId="0" borderId="4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164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10" fontId="3" fillId="0" borderId="0" xfId="2" applyNumberFormat="1" applyFont="1" applyBorder="1" applyAlignment="1">
      <alignment horizontal="center" vertical="center"/>
    </xf>
    <xf numFmtId="165" fontId="3" fillId="0" borderId="0" xfId="2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10" fontId="3" fillId="0" borderId="2" xfId="2" applyNumberFormat="1" applyFont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165" fontId="3" fillId="0" borderId="4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6" fontId="12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166" fontId="11" fillId="0" borderId="2" xfId="0" applyNumberFormat="1" applyFont="1" applyBorder="1" applyAlignment="1">
      <alignment horizontal="center" vertical="center"/>
    </xf>
    <xf numFmtId="164" fontId="11" fillId="0" borderId="2" xfId="1" applyFont="1" applyBorder="1" applyAlignment="1">
      <alignment vertical="center"/>
    </xf>
    <xf numFmtId="43" fontId="11" fillId="0" borderId="2" xfId="0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10" fontId="12" fillId="0" borderId="2" xfId="2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justify" vertical="center" wrapText="1"/>
    </xf>
    <xf numFmtId="166" fontId="11" fillId="0" borderId="3" xfId="0" applyNumberFormat="1" applyFont="1" applyBorder="1" applyAlignment="1">
      <alignment horizontal="center" vertical="center"/>
    </xf>
    <xf numFmtId="164" fontId="11" fillId="0" borderId="3" xfId="1" applyFont="1" applyBorder="1" applyAlignment="1">
      <alignment vertical="center"/>
    </xf>
    <xf numFmtId="10" fontId="12" fillId="0" borderId="3" xfId="2" applyNumberFormat="1" applyFont="1" applyBorder="1" applyAlignment="1">
      <alignment horizontal="center" vertical="center"/>
    </xf>
    <xf numFmtId="164" fontId="5" fillId="0" borderId="2" xfId="0" applyNumberFormat="1" applyFont="1" applyBorder="1"/>
    <xf numFmtId="43" fontId="5" fillId="0" borderId="2" xfId="0" applyNumberFormat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4" fillId="0" borderId="0" xfId="3" applyFont="1" applyAlignment="1">
      <alignment vertical="center"/>
    </xf>
    <xf numFmtId="0" fontId="1" fillId="0" borderId="0" xfId="3" applyAlignment="1">
      <alignment vertical="center" wrapText="1"/>
    </xf>
    <xf numFmtId="164" fontId="0" fillId="0" borderId="0" xfId="4" applyNumberFormat="1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9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164" fontId="5" fillId="0" borderId="2" xfId="4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1" fillId="0" borderId="2" xfId="3" applyBorder="1" applyAlignment="1">
      <alignment horizontal="center" vertical="center"/>
    </xf>
    <xf numFmtId="0" fontId="1" fillId="0" borderId="2" xfId="3" applyBorder="1" applyAlignment="1">
      <alignment vertical="center" wrapText="1"/>
    </xf>
    <xf numFmtId="164" fontId="0" fillId="0" borderId="2" xfId="4" applyNumberFormat="1" applyFont="1" applyBorder="1" applyAlignment="1">
      <alignment vertical="center"/>
    </xf>
    <xf numFmtId="165" fontId="3" fillId="0" borderId="2" xfId="4" applyNumberFormat="1" applyFont="1" applyBorder="1" applyAlignment="1">
      <alignment horizontal="center" vertical="center"/>
    </xf>
    <xf numFmtId="10" fontId="0" fillId="0" borderId="2" xfId="5" applyNumberFormat="1" applyFont="1" applyBorder="1" applyAlignment="1">
      <alignment horizontal="center" vertical="center"/>
    </xf>
    <xf numFmtId="10" fontId="10" fillId="0" borderId="2" xfId="5" applyNumberFormat="1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164" fontId="3" fillId="0" borderId="0" xfId="4" applyNumberFormat="1" applyFont="1" applyAlignment="1">
      <alignment vertical="center"/>
    </xf>
    <xf numFmtId="164" fontId="14" fillId="0" borderId="2" xfId="4" applyNumberFormat="1" applyFont="1" applyBorder="1" applyAlignment="1">
      <alignment vertical="center"/>
    </xf>
    <xf numFmtId="165" fontId="14" fillId="0" borderId="2" xfId="4" applyNumberFormat="1" applyFont="1" applyBorder="1" applyAlignment="1">
      <alignment horizontal="center" vertical="center"/>
    </xf>
    <xf numFmtId="10" fontId="14" fillId="0" borderId="2" xfId="5" applyNumberFormat="1" applyFont="1" applyBorder="1" applyAlignment="1">
      <alignment horizontal="center" vertical="center"/>
    </xf>
    <xf numFmtId="164" fontId="9" fillId="0" borderId="1" xfId="4" applyNumberFormat="1" applyFont="1" applyBorder="1" applyAlignment="1">
      <alignment vertical="center"/>
    </xf>
    <xf numFmtId="164" fontId="9" fillId="0" borderId="0" xfId="4" applyNumberFormat="1" applyFont="1" applyBorder="1" applyAlignment="1">
      <alignment vertical="center"/>
    </xf>
    <xf numFmtId="43" fontId="0" fillId="0" borderId="0" xfId="4" applyFont="1" applyAlignment="1">
      <alignment vertical="center"/>
    </xf>
    <xf numFmtId="10" fontId="12" fillId="0" borderId="0" xfId="5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5" xfId="1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164" fontId="5" fillId="0" borderId="2" xfId="1" applyFont="1" applyBorder="1" applyAlignment="1">
      <alignment vertical="center"/>
    </xf>
    <xf numFmtId="164" fontId="14" fillId="0" borderId="0" xfId="4" applyNumberFormat="1" applyFont="1" applyAlignment="1">
      <alignment vertical="center"/>
    </xf>
    <xf numFmtId="164" fontId="9" fillId="0" borderId="2" xfId="4" applyNumberFormat="1" applyFont="1" applyBorder="1" applyAlignment="1">
      <alignment horizontal="center" vertical="center"/>
    </xf>
    <xf numFmtId="164" fontId="9" fillId="0" borderId="2" xfId="4" applyNumberFormat="1" applyFont="1" applyBorder="1" applyAlignment="1">
      <alignment horizontal="center" vertical="center" wrapText="1"/>
    </xf>
    <xf numFmtId="0" fontId="1" fillId="0" borderId="2" xfId="3" applyBorder="1" applyAlignment="1">
      <alignment horizontal="justify" vertical="center" wrapText="1"/>
    </xf>
    <xf numFmtId="0" fontId="3" fillId="0" borderId="0" xfId="3" applyFont="1" applyFill="1" applyBorder="1" applyAlignment="1">
      <alignment horizontal="center" vertical="center" wrapText="1"/>
    </xf>
    <xf numFmtId="164" fontId="3" fillId="0" borderId="0" xfId="3" applyNumberFormat="1" applyFont="1"/>
    <xf numFmtId="0" fontId="12" fillId="0" borderId="0" xfId="3" applyFont="1" applyAlignment="1">
      <alignment horizontal="center" vertical="center"/>
    </xf>
    <xf numFmtId="2" fontId="3" fillId="0" borderId="0" xfId="3" applyNumberFormat="1" applyFont="1" applyAlignment="1">
      <alignment horizontal="center" vertical="center"/>
    </xf>
    <xf numFmtId="0" fontId="16" fillId="0" borderId="0" xfId="3" applyFont="1"/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" fillId="0" borderId="0" xfId="3" applyBorder="1" applyAlignment="1">
      <alignment vertical="center"/>
    </xf>
    <xf numFmtId="0" fontId="1" fillId="0" borderId="0" xfId="3" applyBorder="1" applyAlignment="1">
      <alignment horizontal="center" vertical="center"/>
    </xf>
    <xf numFmtId="164" fontId="6" fillId="0" borderId="2" xfId="4" applyNumberFormat="1" applyFont="1" applyBorder="1" applyAlignment="1">
      <alignment horizontal="center" vertical="center" wrapText="1"/>
    </xf>
    <xf numFmtId="166" fontId="1" fillId="0" borderId="2" xfId="3" applyNumberFormat="1" applyBorder="1" applyAlignment="1">
      <alignment horizontal="center" vertical="center"/>
    </xf>
    <xf numFmtId="164" fontId="0" fillId="0" borderId="2" xfId="4" applyNumberFormat="1" applyFont="1" applyBorder="1" applyAlignment="1">
      <alignment horizontal="center" vertical="center"/>
    </xf>
    <xf numFmtId="166" fontId="1" fillId="0" borderId="2" xfId="3" applyNumberFormat="1" applyBorder="1" applyAlignment="1">
      <alignment horizontal="center" vertical="center" wrapText="1"/>
    </xf>
    <xf numFmtId="166" fontId="12" fillId="0" borderId="2" xfId="3" applyNumberFormat="1" applyFont="1" applyBorder="1" applyAlignment="1">
      <alignment horizontal="center" vertical="center"/>
    </xf>
    <xf numFmtId="43" fontId="12" fillId="0" borderId="2" xfId="4" applyFont="1" applyBorder="1" applyAlignment="1">
      <alignment horizontal="center" vertical="center"/>
    </xf>
    <xf numFmtId="164" fontId="12" fillId="0" borderId="2" xfId="4" applyNumberFormat="1" applyFont="1" applyBorder="1" applyAlignment="1">
      <alignment horizontal="center" vertical="center"/>
    </xf>
    <xf numFmtId="165" fontId="12" fillId="0" borderId="2" xfId="4" applyNumberFormat="1" applyFont="1" applyBorder="1" applyAlignment="1">
      <alignment horizontal="center" vertical="center"/>
    </xf>
    <xf numFmtId="164" fontId="12" fillId="0" borderId="2" xfId="3" applyNumberFormat="1" applyFont="1" applyBorder="1" applyAlignment="1">
      <alignment horizontal="center" vertical="center"/>
    </xf>
    <xf numFmtId="10" fontId="12" fillId="0" borderId="2" xfId="5" applyNumberFormat="1" applyFont="1" applyBorder="1" applyAlignment="1">
      <alignment horizontal="center" vertical="center"/>
    </xf>
    <xf numFmtId="166" fontId="1" fillId="0" borderId="0" xfId="3" applyNumberFormat="1" applyAlignment="1">
      <alignment horizontal="center" vertical="center"/>
    </xf>
    <xf numFmtId="0" fontId="17" fillId="2" borderId="7" xfId="3" applyFont="1" applyFill="1" applyBorder="1" applyAlignment="1">
      <alignment horizontal="center" vertical="center" wrapText="1"/>
    </xf>
    <xf numFmtId="0" fontId="17" fillId="3" borderId="7" xfId="3" applyFont="1" applyFill="1" applyBorder="1" applyAlignment="1">
      <alignment horizontal="center" wrapText="1"/>
    </xf>
    <xf numFmtId="3" fontId="17" fillId="3" borderId="7" xfId="3" applyNumberFormat="1" applyFont="1" applyFill="1" applyBorder="1" applyAlignment="1">
      <alignment horizontal="center" wrapText="1"/>
    </xf>
    <xf numFmtId="3" fontId="18" fillId="3" borderId="7" xfId="3" applyNumberFormat="1" applyFont="1" applyFill="1" applyBorder="1" applyAlignment="1">
      <alignment horizontal="center" wrapText="1"/>
    </xf>
    <xf numFmtId="0" fontId="17" fillId="3" borderId="0" xfId="3" applyFont="1" applyFill="1" applyAlignment="1">
      <alignment horizontal="center" wrapText="1"/>
    </xf>
    <xf numFmtId="3" fontId="17" fillId="3" borderId="0" xfId="3" applyNumberFormat="1" applyFont="1" applyFill="1" applyAlignment="1">
      <alignment horizontal="center" wrapText="1"/>
    </xf>
    <xf numFmtId="0" fontId="18" fillId="3" borderId="7" xfId="3" applyFont="1" applyFill="1" applyBorder="1" applyAlignment="1">
      <alignment horizontal="center" wrapText="1"/>
    </xf>
    <xf numFmtId="0" fontId="1" fillId="0" borderId="7" xfId="3" applyBorder="1"/>
    <xf numFmtId="3" fontId="18" fillId="3" borderId="7" xfId="3" applyNumberFormat="1" applyFont="1" applyFill="1" applyBorder="1" applyAlignment="1">
      <alignment horizontal="right" wrapText="1"/>
    </xf>
    <xf numFmtId="0" fontId="9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2" fontId="1" fillId="0" borderId="2" xfId="3" applyNumberFormat="1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</cellXfs>
  <cellStyles count="6">
    <cellStyle name="Normal" xfId="0" builtinId="0"/>
    <cellStyle name="Normal 2" xfId="3"/>
    <cellStyle name="Porcentagem" xfId="2" builtinId="5"/>
    <cellStyle name="Porcentagem 2" xfId="5"/>
    <cellStyle name="Separador de milhares" xfId="1" builtinId="3"/>
    <cellStyle name="Separador de milhares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workbookViewId="0">
      <selection activeCell="E1" sqref="E1"/>
    </sheetView>
  </sheetViews>
  <sheetFormatPr defaultRowHeight="12.75"/>
  <cols>
    <col min="1" max="1" width="11.5703125" style="5" customWidth="1"/>
    <col min="2" max="2" width="41.42578125" style="10" customWidth="1"/>
    <col min="3" max="4" width="18.7109375" style="6" bestFit="1" customWidth="1"/>
    <col min="5" max="5" width="16.5703125" style="6" customWidth="1"/>
    <col min="6" max="6" width="17.7109375" style="6" bestFit="1" customWidth="1"/>
    <col min="7" max="7" width="12" style="6" bestFit="1" customWidth="1"/>
    <col min="8" max="8" width="17.7109375" style="6" bestFit="1" customWidth="1"/>
    <col min="9" max="9" width="10.5703125" style="6" bestFit="1" customWidth="1"/>
    <col min="10" max="10" width="17.7109375" style="6" bestFit="1" customWidth="1"/>
    <col min="11" max="16384" width="9.140625" style="5"/>
  </cols>
  <sheetData>
    <row r="1" spans="1:10" ht="21">
      <c r="A1" s="4" t="s">
        <v>199</v>
      </c>
    </row>
    <row r="2" spans="1:10">
      <c r="A2" s="7" t="s">
        <v>207</v>
      </c>
    </row>
    <row r="5" spans="1:10" s="14" customFormat="1" ht="48">
      <c r="A5" s="12" t="s">
        <v>1</v>
      </c>
      <c r="B5" s="11" t="s">
        <v>2</v>
      </c>
      <c r="C5" s="2" t="s">
        <v>200</v>
      </c>
      <c r="D5" s="2" t="s">
        <v>201</v>
      </c>
      <c r="E5" s="2" t="s">
        <v>202</v>
      </c>
      <c r="F5" s="2" t="s">
        <v>203</v>
      </c>
      <c r="G5" s="13" t="s">
        <v>206</v>
      </c>
      <c r="H5" s="2" t="s">
        <v>204</v>
      </c>
      <c r="I5" s="13" t="s">
        <v>208</v>
      </c>
      <c r="J5" s="2" t="s">
        <v>205</v>
      </c>
    </row>
    <row r="6" spans="1:10" s="14" customFormat="1" ht="15">
      <c r="A6" s="15" t="s">
        <v>81</v>
      </c>
      <c r="B6" s="16" t="s">
        <v>189</v>
      </c>
      <c r="C6" s="17">
        <v>570714000</v>
      </c>
      <c r="D6" s="17">
        <v>570714000</v>
      </c>
      <c r="E6" s="28">
        <f>((D6/C6)-1)</f>
        <v>0</v>
      </c>
      <c r="F6" s="17">
        <v>0</v>
      </c>
      <c r="G6" s="29">
        <f>F6/D6</f>
        <v>0</v>
      </c>
      <c r="H6" s="17">
        <v>0</v>
      </c>
      <c r="I6" s="29">
        <f>H6/D6</f>
        <v>0</v>
      </c>
      <c r="J6" s="17">
        <v>0</v>
      </c>
    </row>
    <row r="7" spans="1:10" ht="25.5">
      <c r="A7" s="15">
        <v>76</v>
      </c>
      <c r="B7" s="16" t="s">
        <v>192</v>
      </c>
      <c r="C7" s="17">
        <v>6289000</v>
      </c>
      <c r="D7" s="17">
        <v>6289000</v>
      </c>
      <c r="E7" s="28">
        <f>((D7/C7)-1)</f>
        <v>0</v>
      </c>
      <c r="F7" s="17">
        <v>0</v>
      </c>
      <c r="G7" s="29">
        <f>F7/D7</f>
        <v>0</v>
      </c>
      <c r="H7" s="17">
        <v>0</v>
      </c>
      <c r="I7" s="29">
        <f>H7/D7</f>
        <v>0</v>
      </c>
      <c r="J7" s="17">
        <v>0</v>
      </c>
    </row>
    <row r="8" spans="1:10" s="14" customFormat="1" ht="15">
      <c r="A8" s="15" t="s">
        <v>38</v>
      </c>
      <c r="B8" s="16" t="s">
        <v>190</v>
      </c>
      <c r="C8" s="17">
        <v>235785000</v>
      </c>
      <c r="D8" s="17">
        <v>264518316.81999999</v>
      </c>
      <c r="E8" s="28">
        <f>((D8/C8)-1)</f>
        <v>0.12186236113408389</v>
      </c>
      <c r="F8" s="17">
        <v>0</v>
      </c>
      <c r="G8" s="29">
        <f>F8/D8</f>
        <v>0</v>
      </c>
      <c r="H8" s="17">
        <v>0</v>
      </c>
      <c r="I8" s="29">
        <f>H8/D8</f>
        <v>0</v>
      </c>
      <c r="J8" s="17">
        <v>0</v>
      </c>
    </row>
    <row r="9" spans="1:10" ht="25.5">
      <c r="A9" s="15" t="s">
        <v>193</v>
      </c>
      <c r="B9" s="16" t="s">
        <v>194</v>
      </c>
      <c r="C9" s="17">
        <v>2950000</v>
      </c>
      <c r="D9" s="17">
        <v>2950000</v>
      </c>
      <c r="E9" s="28">
        <f>((D9/C9)-1)</f>
        <v>0</v>
      </c>
      <c r="F9" s="17">
        <v>0</v>
      </c>
      <c r="G9" s="29">
        <f>F9/D9</f>
        <v>0</v>
      </c>
      <c r="H9" s="17">
        <v>0</v>
      </c>
      <c r="I9" s="29">
        <f>H9/D9</f>
        <v>0</v>
      </c>
      <c r="J9" s="17">
        <v>0</v>
      </c>
    </row>
    <row r="10" spans="1:10" s="37" customFormat="1" ht="12">
      <c r="A10" s="33"/>
      <c r="B10" s="34"/>
      <c r="C10" s="35"/>
      <c r="D10" s="35"/>
      <c r="E10" s="35"/>
      <c r="F10" s="35"/>
      <c r="G10" s="36"/>
      <c r="H10" s="35"/>
      <c r="I10" s="36"/>
      <c r="J10" s="35"/>
    </row>
    <row r="11" spans="1:10" s="37" customFormat="1" ht="12">
      <c r="A11" s="33"/>
      <c r="B11" s="34"/>
      <c r="C11" s="35"/>
      <c r="D11" s="35"/>
      <c r="E11" s="35"/>
      <c r="F11" s="35"/>
      <c r="G11" s="36"/>
      <c r="H11" s="35"/>
      <c r="I11" s="36"/>
      <c r="J11" s="35"/>
    </row>
    <row r="12" spans="1:10" ht="15">
      <c r="A12" s="15" t="s">
        <v>10</v>
      </c>
      <c r="B12" s="16" t="s">
        <v>11</v>
      </c>
      <c r="C12" s="17">
        <v>411645874</v>
      </c>
      <c r="D12" s="17">
        <v>375541400.5</v>
      </c>
      <c r="E12" s="28">
        <f t="shared" ref="E12:E39" si="0">((D12/C12)-1)</f>
        <v>-8.7707604473645229E-2</v>
      </c>
      <c r="F12" s="17">
        <v>135088398.34</v>
      </c>
      <c r="G12" s="29">
        <f t="shared" ref="G12:G39" si="1">F12/D12</f>
        <v>0.35971639387865573</v>
      </c>
      <c r="H12" s="17">
        <v>26876042.13000001</v>
      </c>
      <c r="I12" s="29">
        <f t="shared" ref="I12:I39" si="2">H12/D12</f>
        <v>7.1566123186996025E-2</v>
      </c>
      <c r="J12" s="17">
        <v>23265694.18</v>
      </c>
    </row>
    <row r="13" spans="1:10" ht="25.5">
      <c r="A13" s="15" t="s">
        <v>53</v>
      </c>
      <c r="B13" s="16" t="s">
        <v>111</v>
      </c>
      <c r="C13" s="17">
        <v>685290224</v>
      </c>
      <c r="D13" s="17">
        <v>679721516.56999993</v>
      </c>
      <c r="E13" s="28">
        <f t="shared" si="0"/>
        <v>-8.1260570120142983E-3</v>
      </c>
      <c r="F13" s="17">
        <v>180651002.28</v>
      </c>
      <c r="G13" s="29">
        <f t="shared" si="1"/>
        <v>0.26577208147183312</v>
      </c>
      <c r="H13" s="17">
        <v>49959577.93999999</v>
      </c>
      <c r="I13" s="29">
        <f t="shared" si="2"/>
        <v>7.3500068369330471E-2</v>
      </c>
      <c r="J13" s="17">
        <v>46095277.900000006</v>
      </c>
    </row>
    <row r="14" spans="1:10" ht="15">
      <c r="A14" s="15" t="s">
        <v>19</v>
      </c>
      <c r="B14" s="16" t="s">
        <v>108</v>
      </c>
      <c r="C14" s="17">
        <v>251858428</v>
      </c>
      <c r="D14" s="17">
        <v>281011227.45999998</v>
      </c>
      <c r="E14" s="28">
        <f t="shared" si="0"/>
        <v>0.11575074017376141</v>
      </c>
      <c r="F14" s="17">
        <v>133674782.41000001</v>
      </c>
      <c r="G14" s="29">
        <f t="shared" si="1"/>
        <v>0.4756919629804745</v>
      </c>
      <c r="H14" s="17">
        <v>40094885.910000004</v>
      </c>
      <c r="I14" s="29">
        <f t="shared" si="2"/>
        <v>0.14268072586426189</v>
      </c>
      <c r="J14" s="17">
        <v>33220088.330000002</v>
      </c>
    </row>
    <row r="15" spans="1:10" ht="15">
      <c r="A15" s="15" t="s">
        <v>23</v>
      </c>
      <c r="B15" s="16" t="s">
        <v>107</v>
      </c>
      <c r="C15" s="17">
        <v>749416037</v>
      </c>
      <c r="D15" s="17">
        <v>739570342.95000017</v>
      </c>
      <c r="E15" s="28">
        <f t="shared" si="0"/>
        <v>-1.3137821402132377E-2</v>
      </c>
      <c r="F15" s="17">
        <v>111366095.86</v>
      </c>
      <c r="G15" s="29">
        <f t="shared" si="1"/>
        <v>0.15058215478974268</v>
      </c>
      <c r="H15" s="17">
        <v>50147286.93</v>
      </c>
      <c r="I15" s="29">
        <f t="shared" si="2"/>
        <v>6.7805973303326855E-2</v>
      </c>
      <c r="J15" s="17">
        <v>49066018.420000002</v>
      </c>
    </row>
    <row r="16" spans="1:10" ht="15">
      <c r="A16" s="15" t="s">
        <v>29</v>
      </c>
      <c r="B16" s="16" t="s">
        <v>104</v>
      </c>
      <c r="C16" s="17">
        <v>11096151037</v>
      </c>
      <c r="D16" s="17">
        <v>11140176028</v>
      </c>
      <c r="E16" s="28">
        <f t="shared" si="0"/>
        <v>3.9675911812302456E-3</v>
      </c>
      <c r="F16" s="17">
        <v>4287007940.8900008</v>
      </c>
      <c r="G16" s="29">
        <f t="shared" si="1"/>
        <v>0.3848240755006857</v>
      </c>
      <c r="H16" s="17">
        <v>2049466898.04</v>
      </c>
      <c r="I16" s="29">
        <f t="shared" si="2"/>
        <v>0.1839707822290077</v>
      </c>
      <c r="J16" s="17">
        <v>1982773523.3900001</v>
      </c>
    </row>
    <row r="17" spans="1:10" ht="25.5">
      <c r="A17" s="15" t="s">
        <v>32</v>
      </c>
      <c r="B17" s="16" t="s">
        <v>102</v>
      </c>
      <c r="C17" s="17">
        <v>471734100</v>
      </c>
      <c r="D17" s="17">
        <v>471619216.17000002</v>
      </c>
      <c r="E17" s="28">
        <f t="shared" si="0"/>
        <v>-2.4353513981711927E-4</v>
      </c>
      <c r="F17" s="17">
        <v>176787060.15000001</v>
      </c>
      <c r="G17" s="29">
        <f t="shared" si="1"/>
        <v>0.37485126578530947</v>
      </c>
      <c r="H17" s="17">
        <v>69571138.390000001</v>
      </c>
      <c r="I17" s="29">
        <f t="shared" si="2"/>
        <v>0.14751548708083675</v>
      </c>
      <c r="J17" s="17">
        <v>63747729.770000003</v>
      </c>
    </row>
    <row r="18" spans="1:10" ht="25.5">
      <c r="A18" s="15" t="s">
        <v>87</v>
      </c>
      <c r="B18" s="16" t="s">
        <v>100</v>
      </c>
      <c r="C18" s="17">
        <v>586006560</v>
      </c>
      <c r="D18" s="17">
        <v>560259856.78999996</v>
      </c>
      <c r="E18" s="28">
        <f t="shared" si="0"/>
        <v>-4.3935861758953698E-2</v>
      </c>
      <c r="F18" s="17">
        <v>109268384.77000001</v>
      </c>
      <c r="G18" s="29">
        <f t="shared" si="1"/>
        <v>0.19503161514382183</v>
      </c>
      <c r="H18" s="17">
        <v>36310877.490000002</v>
      </c>
      <c r="I18" s="29">
        <f t="shared" si="2"/>
        <v>6.4810778516316697E-2</v>
      </c>
      <c r="J18" s="17">
        <v>33452768.740000002</v>
      </c>
    </row>
    <row r="19" spans="1:10" ht="15">
      <c r="A19" s="15" t="s">
        <v>35</v>
      </c>
      <c r="B19" s="16" t="s">
        <v>99</v>
      </c>
      <c r="C19" s="17">
        <v>2248510385</v>
      </c>
      <c r="D19" s="17">
        <v>2248399444.3299999</v>
      </c>
      <c r="E19" s="28">
        <f t="shared" si="0"/>
        <v>-4.9339629801248286E-5</v>
      </c>
      <c r="F19" s="17">
        <v>1089248460.1099999</v>
      </c>
      <c r="G19" s="29">
        <f t="shared" si="1"/>
        <v>0.48445504772599907</v>
      </c>
      <c r="H19" s="17">
        <v>805412032.12999988</v>
      </c>
      <c r="I19" s="29">
        <f t="shared" si="2"/>
        <v>0.35821572281610503</v>
      </c>
      <c r="J19" s="17">
        <v>779382656.45999992</v>
      </c>
    </row>
    <row r="20" spans="1:10" ht="15">
      <c r="A20" s="15" t="s">
        <v>68</v>
      </c>
      <c r="B20" s="16" t="s">
        <v>98</v>
      </c>
      <c r="C20" s="17">
        <v>248633687</v>
      </c>
      <c r="D20" s="17">
        <v>249090860.13</v>
      </c>
      <c r="E20" s="28">
        <f t="shared" si="0"/>
        <v>1.8387417067904366E-3</v>
      </c>
      <c r="F20" s="17">
        <v>60590336.040000007</v>
      </c>
      <c r="G20" s="29">
        <f t="shared" si="1"/>
        <v>0.24324592242516663</v>
      </c>
      <c r="H20" s="17">
        <v>46824654.340000004</v>
      </c>
      <c r="I20" s="29">
        <f t="shared" si="2"/>
        <v>0.18798222590568886</v>
      </c>
      <c r="J20" s="17">
        <v>45729367.130000003</v>
      </c>
    </row>
    <row r="21" spans="1:10" ht="25.5">
      <c r="A21" s="15" t="s">
        <v>51</v>
      </c>
      <c r="B21" s="16" t="s">
        <v>97</v>
      </c>
      <c r="C21" s="17">
        <v>1828582666</v>
      </c>
      <c r="D21" s="17">
        <v>1687143453.8799999</v>
      </c>
      <c r="E21" s="28">
        <f t="shared" si="0"/>
        <v>-7.7349093781686418E-2</v>
      </c>
      <c r="F21" s="17">
        <v>86978104.329999998</v>
      </c>
      <c r="G21" s="29">
        <f t="shared" si="1"/>
        <v>5.155347290117656E-2</v>
      </c>
      <c r="H21" s="17">
        <v>10861957.609999999</v>
      </c>
      <c r="I21" s="29">
        <f t="shared" si="2"/>
        <v>6.4380758998413947E-3</v>
      </c>
      <c r="J21" s="17">
        <v>10556677.479999999</v>
      </c>
    </row>
    <row r="22" spans="1:10" ht="15">
      <c r="A22" s="15" t="s">
        <v>13</v>
      </c>
      <c r="B22" s="16" t="s">
        <v>96</v>
      </c>
      <c r="C22" s="17">
        <v>69690675</v>
      </c>
      <c r="D22" s="17">
        <v>69328397.340000004</v>
      </c>
      <c r="E22" s="28">
        <f t="shared" si="0"/>
        <v>-5.1983663524567403E-3</v>
      </c>
      <c r="F22" s="17">
        <v>28857356</v>
      </c>
      <c r="G22" s="29">
        <f t="shared" si="1"/>
        <v>0.41624149853743031</v>
      </c>
      <c r="H22" s="17">
        <v>10417543</v>
      </c>
      <c r="I22" s="29">
        <f t="shared" si="2"/>
        <v>0.15026372164511945</v>
      </c>
      <c r="J22" s="17">
        <v>10103171.099999998</v>
      </c>
    </row>
    <row r="23" spans="1:10" ht="25.5">
      <c r="A23" s="15" t="s">
        <v>39</v>
      </c>
      <c r="B23" s="16" t="s">
        <v>95</v>
      </c>
      <c r="C23" s="17">
        <v>203437962</v>
      </c>
      <c r="D23" s="17">
        <v>203302338.17000002</v>
      </c>
      <c r="E23" s="28">
        <f t="shared" si="0"/>
        <v>-6.6665940155252734E-4</v>
      </c>
      <c r="F23" s="17">
        <v>66797526.299999997</v>
      </c>
      <c r="G23" s="29">
        <f t="shared" si="1"/>
        <v>0.32856250892768563</v>
      </c>
      <c r="H23" s="17">
        <v>27216592.189999998</v>
      </c>
      <c r="I23" s="29">
        <f t="shared" si="2"/>
        <v>0.13387249962290976</v>
      </c>
      <c r="J23" s="17">
        <v>26681938.979999997</v>
      </c>
    </row>
    <row r="24" spans="1:10" ht="15">
      <c r="A24" s="15" t="s">
        <v>66</v>
      </c>
      <c r="B24" s="16" t="s">
        <v>89</v>
      </c>
      <c r="C24" s="17">
        <v>501025834</v>
      </c>
      <c r="D24" s="17">
        <v>500833175.00000006</v>
      </c>
      <c r="E24" s="28">
        <f t="shared" si="0"/>
        <v>-3.8452907400365888E-4</v>
      </c>
      <c r="F24" s="17">
        <v>165793717.78</v>
      </c>
      <c r="G24" s="29">
        <f t="shared" si="1"/>
        <v>0.3310358140312889</v>
      </c>
      <c r="H24" s="17">
        <v>54073422.730000004</v>
      </c>
      <c r="I24" s="29">
        <f t="shared" si="2"/>
        <v>0.10796693475826556</v>
      </c>
      <c r="J24" s="17">
        <v>44995100.43</v>
      </c>
    </row>
    <row r="25" spans="1:10" ht="25.5">
      <c r="A25" s="15" t="s">
        <v>67</v>
      </c>
      <c r="B25" s="16" t="s">
        <v>88</v>
      </c>
      <c r="C25" s="17">
        <v>169270706</v>
      </c>
      <c r="D25" s="17">
        <v>175350397.92000002</v>
      </c>
      <c r="E25" s="28">
        <f t="shared" si="0"/>
        <v>3.5916976207330364E-2</v>
      </c>
      <c r="F25" s="17">
        <v>62162178.039999999</v>
      </c>
      <c r="G25" s="29">
        <f t="shared" si="1"/>
        <v>0.35450263459544701</v>
      </c>
      <c r="H25" s="17">
        <v>26933633.18</v>
      </c>
      <c r="I25" s="29">
        <f t="shared" si="2"/>
        <v>0.1535989282002537</v>
      </c>
      <c r="J25" s="17">
        <v>25931816.159999996</v>
      </c>
    </row>
    <row r="26" spans="1:10" ht="15">
      <c r="A26" s="15" t="s">
        <v>12</v>
      </c>
      <c r="B26" s="16" t="s">
        <v>70</v>
      </c>
      <c r="C26" s="17">
        <v>7087995429</v>
      </c>
      <c r="D26" s="17">
        <v>7087995429</v>
      </c>
      <c r="E26" s="28">
        <f t="shared" si="0"/>
        <v>0</v>
      </c>
      <c r="F26" s="17">
        <v>6046930195.1000004</v>
      </c>
      <c r="G26" s="29">
        <f t="shared" si="1"/>
        <v>0.85312275602766907</v>
      </c>
      <c r="H26" s="17">
        <v>1742200200.4499998</v>
      </c>
      <c r="I26" s="29">
        <f t="shared" si="2"/>
        <v>0.24579589785313896</v>
      </c>
      <c r="J26" s="17">
        <v>1715312610.0200002</v>
      </c>
    </row>
    <row r="27" spans="1:10" ht="25.5">
      <c r="A27" s="15" t="s">
        <v>25</v>
      </c>
      <c r="B27" s="16" t="s">
        <v>179</v>
      </c>
      <c r="C27" s="17">
        <v>156197370</v>
      </c>
      <c r="D27" s="17">
        <v>157276821.57999998</v>
      </c>
      <c r="E27" s="28">
        <f t="shared" si="0"/>
        <v>6.9108178966137412E-3</v>
      </c>
      <c r="F27" s="17">
        <v>59645490.729999997</v>
      </c>
      <c r="G27" s="29">
        <f t="shared" si="1"/>
        <v>0.37923891219826622</v>
      </c>
      <c r="H27" s="17">
        <v>17100220.210000001</v>
      </c>
      <c r="I27" s="29">
        <f t="shared" si="2"/>
        <v>0.10872689337317165</v>
      </c>
      <c r="J27" s="17">
        <v>15719456.969999999</v>
      </c>
    </row>
    <row r="28" spans="1:10" ht="25.5">
      <c r="A28" s="15" t="s">
        <v>91</v>
      </c>
      <c r="B28" s="16" t="s">
        <v>178</v>
      </c>
      <c r="C28" s="17">
        <v>9149971</v>
      </c>
      <c r="D28" s="17">
        <v>9296839.540000001</v>
      </c>
      <c r="E28" s="28">
        <f t="shared" si="0"/>
        <v>1.605125743021496E-2</v>
      </c>
      <c r="F28" s="17">
        <v>2370511.87</v>
      </c>
      <c r="G28" s="29">
        <f t="shared" si="1"/>
        <v>0.25498040057600047</v>
      </c>
      <c r="H28" s="17">
        <v>1183953.56</v>
      </c>
      <c r="I28" s="29">
        <f t="shared" si="2"/>
        <v>0.12735011235872098</v>
      </c>
      <c r="J28" s="17">
        <v>1169354.6299999999</v>
      </c>
    </row>
    <row r="29" spans="1:10" ht="15">
      <c r="A29" s="15" t="s">
        <v>60</v>
      </c>
      <c r="B29" s="16" t="s">
        <v>177</v>
      </c>
      <c r="C29" s="17">
        <v>41171655</v>
      </c>
      <c r="D29" s="17">
        <v>41679850.710000001</v>
      </c>
      <c r="E29" s="28">
        <f t="shared" si="0"/>
        <v>1.2343339367824724E-2</v>
      </c>
      <c r="F29" s="17">
        <v>8080284.5999999996</v>
      </c>
      <c r="G29" s="29">
        <f t="shared" si="1"/>
        <v>0.19386548805611112</v>
      </c>
      <c r="H29" s="17">
        <v>3764582.13</v>
      </c>
      <c r="I29" s="29">
        <f t="shared" si="2"/>
        <v>9.0321391892528677E-2</v>
      </c>
      <c r="J29" s="17">
        <v>3367360.9299999997</v>
      </c>
    </row>
    <row r="30" spans="1:10" ht="25.5">
      <c r="A30" s="15" t="s">
        <v>175</v>
      </c>
      <c r="B30" s="16" t="s">
        <v>176</v>
      </c>
      <c r="C30" s="17">
        <v>83306832</v>
      </c>
      <c r="D30" s="17">
        <v>83247079.109999999</v>
      </c>
      <c r="E30" s="28">
        <f t="shared" si="0"/>
        <v>-7.1726278104056185E-4</v>
      </c>
      <c r="F30" s="17">
        <v>42145733.799999997</v>
      </c>
      <c r="G30" s="29">
        <f t="shared" si="1"/>
        <v>0.50627282363036408</v>
      </c>
      <c r="H30" s="17">
        <v>13025980.42</v>
      </c>
      <c r="I30" s="29">
        <f t="shared" si="2"/>
        <v>0.15647372327367656</v>
      </c>
      <c r="J30" s="17">
        <v>11587736.870000001</v>
      </c>
    </row>
    <row r="31" spans="1:10" ht="25.5">
      <c r="A31" s="15" t="s">
        <v>24</v>
      </c>
      <c r="B31" s="16" t="s">
        <v>174</v>
      </c>
      <c r="C31" s="17">
        <v>21685961</v>
      </c>
      <c r="D31" s="17">
        <v>21673337.149999999</v>
      </c>
      <c r="E31" s="28">
        <f t="shared" si="0"/>
        <v>-5.8212084767661487E-4</v>
      </c>
      <c r="F31" s="17">
        <v>8280671.9500000002</v>
      </c>
      <c r="G31" s="29">
        <f t="shared" si="1"/>
        <v>0.38206723277960913</v>
      </c>
      <c r="H31" s="17">
        <v>2979194.9699999997</v>
      </c>
      <c r="I31" s="29">
        <f t="shared" si="2"/>
        <v>0.13745898702083356</v>
      </c>
      <c r="J31" s="17">
        <v>2484295.87</v>
      </c>
    </row>
    <row r="32" spans="1:10" ht="25.5">
      <c r="A32" s="15" t="s">
        <v>26</v>
      </c>
      <c r="B32" s="16" t="s">
        <v>27</v>
      </c>
      <c r="C32" s="17">
        <v>1659042435</v>
      </c>
      <c r="D32" s="17">
        <v>1657498071.1200001</v>
      </c>
      <c r="E32" s="28">
        <f t="shared" si="0"/>
        <v>-9.308766595833573E-4</v>
      </c>
      <c r="F32" s="17">
        <v>382592105.07999998</v>
      </c>
      <c r="G32" s="29">
        <f t="shared" si="1"/>
        <v>0.23082506806265896</v>
      </c>
      <c r="H32" s="17">
        <v>72434111.209999979</v>
      </c>
      <c r="I32" s="29">
        <f t="shared" si="2"/>
        <v>4.370087209878621E-2</v>
      </c>
      <c r="J32" s="17">
        <v>60841552.400000013</v>
      </c>
    </row>
    <row r="33" spans="1:10" ht="15">
      <c r="A33" s="15" t="s">
        <v>172</v>
      </c>
      <c r="B33" s="16" t="s">
        <v>173</v>
      </c>
      <c r="C33" s="17">
        <v>498225882</v>
      </c>
      <c r="D33" s="17">
        <v>498210733.38</v>
      </c>
      <c r="E33" s="28">
        <f t="shared" si="0"/>
        <v>-3.0405124557542074E-5</v>
      </c>
      <c r="F33" s="17">
        <v>139278493.48999998</v>
      </c>
      <c r="G33" s="29">
        <f t="shared" si="1"/>
        <v>0.27955739240119537</v>
      </c>
      <c r="H33" s="17">
        <v>119551256.16000001</v>
      </c>
      <c r="I33" s="29">
        <f t="shared" si="2"/>
        <v>0.23996122152754737</v>
      </c>
      <c r="J33" s="17">
        <v>118776747.33000001</v>
      </c>
    </row>
    <row r="34" spans="1:10" ht="24" customHeight="1">
      <c r="A34" s="15" t="s">
        <v>15</v>
      </c>
      <c r="B34" s="16" t="s">
        <v>59</v>
      </c>
      <c r="C34" s="17">
        <v>28685037</v>
      </c>
      <c r="D34" s="17">
        <v>28681670.640000001</v>
      </c>
      <c r="E34" s="28">
        <f t="shared" si="0"/>
        <v>-1.1735595809059252E-4</v>
      </c>
      <c r="F34" s="17">
        <v>6479660.3099999996</v>
      </c>
      <c r="G34" s="29">
        <f t="shared" si="1"/>
        <v>0.22591641858418604</v>
      </c>
      <c r="H34" s="17">
        <v>1521548.92</v>
      </c>
      <c r="I34" s="29">
        <f t="shared" si="2"/>
        <v>5.3049522083208747E-2</v>
      </c>
      <c r="J34" s="17">
        <v>1414973.5</v>
      </c>
    </row>
    <row r="35" spans="1:10" ht="25.5">
      <c r="A35" s="15" t="s">
        <v>33</v>
      </c>
      <c r="B35" s="16" t="s">
        <v>58</v>
      </c>
      <c r="C35" s="17">
        <v>33247055</v>
      </c>
      <c r="D35" s="17">
        <v>32757055</v>
      </c>
      <c r="E35" s="28">
        <f t="shared" si="0"/>
        <v>-1.4738147484040343E-2</v>
      </c>
      <c r="F35" s="17">
        <v>5794280.7800000003</v>
      </c>
      <c r="G35" s="29">
        <f t="shared" si="1"/>
        <v>0.17688649910683363</v>
      </c>
      <c r="H35" s="17">
        <v>1588920.86</v>
      </c>
      <c r="I35" s="29">
        <f t="shared" si="2"/>
        <v>4.8506218278779947E-2</v>
      </c>
      <c r="J35" s="17">
        <v>1588920.86</v>
      </c>
    </row>
    <row r="36" spans="1:10" ht="25.5">
      <c r="A36" s="15" t="s">
        <v>36</v>
      </c>
      <c r="B36" s="16" t="s">
        <v>37</v>
      </c>
      <c r="C36" s="17">
        <v>20811702</v>
      </c>
      <c r="D36" s="17">
        <v>20817702</v>
      </c>
      <c r="E36" s="28">
        <f t="shared" si="0"/>
        <v>2.8829934236029864E-4</v>
      </c>
      <c r="F36" s="17">
        <v>9123088.6799999997</v>
      </c>
      <c r="G36" s="29">
        <f t="shared" si="1"/>
        <v>0.43823706766481718</v>
      </c>
      <c r="H36" s="17">
        <v>3017741.5300000003</v>
      </c>
      <c r="I36" s="29">
        <f t="shared" si="2"/>
        <v>0.144960357776281</v>
      </c>
      <c r="J36" s="17">
        <v>2786780.49</v>
      </c>
    </row>
    <row r="37" spans="1:10" ht="15">
      <c r="A37" s="19" t="s">
        <v>46</v>
      </c>
      <c r="B37" s="20" t="s">
        <v>47</v>
      </c>
      <c r="C37" s="21">
        <v>71877059</v>
      </c>
      <c r="D37" s="21">
        <v>71850969.710000008</v>
      </c>
      <c r="E37" s="31">
        <f t="shared" si="0"/>
        <v>-3.6297102807159032E-4</v>
      </c>
      <c r="F37" s="21">
        <v>25571131.93</v>
      </c>
      <c r="G37" s="32">
        <f t="shared" si="1"/>
        <v>0.35589125704508179</v>
      </c>
      <c r="H37" s="21">
        <v>11563152.099999998</v>
      </c>
      <c r="I37" s="32">
        <f t="shared" si="2"/>
        <v>0.16093244317606853</v>
      </c>
      <c r="J37" s="21">
        <v>11235035.459999999</v>
      </c>
    </row>
    <row r="38" spans="1:10" ht="25.5">
      <c r="A38" s="15" t="s">
        <v>56</v>
      </c>
      <c r="B38" s="16" t="s">
        <v>57</v>
      </c>
      <c r="C38" s="17">
        <v>22179438</v>
      </c>
      <c r="D38" s="17">
        <v>24107120.869999997</v>
      </c>
      <c r="E38" s="28">
        <f t="shared" si="0"/>
        <v>8.6913061999136287E-2</v>
      </c>
      <c r="F38" s="17">
        <v>7460129.2300000014</v>
      </c>
      <c r="G38" s="29">
        <f t="shared" si="1"/>
        <v>0.30945749474727724</v>
      </c>
      <c r="H38" s="17">
        <v>2584409.56</v>
      </c>
      <c r="I38" s="29">
        <f t="shared" si="2"/>
        <v>0.10720523508123102</v>
      </c>
      <c r="J38" s="17">
        <v>2150216.94</v>
      </c>
    </row>
    <row r="39" spans="1:10" ht="15">
      <c r="A39" s="15" t="s">
        <v>63</v>
      </c>
      <c r="B39" s="16" t="s">
        <v>64</v>
      </c>
      <c r="C39" s="17">
        <v>7677738415</v>
      </c>
      <c r="D39" s="17">
        <v>7680366029.8200006</v>
      </c>
      <c r="E39" s="28">
        <f t="shared" si="0"/>
        <v>3.4223812768452433E-4</v>
      </c>
      <c r="F39" s="17">
        <v>3517964886.27</v>
      </c>
      <c r="G39" s="29">
        <f t="shared" si="1"/>
        <v>0.45804651400871427</v>
      </c>
      <c r="H39" s="17">
        <v>2155931012.3699999</v>
      </c>
      <c r="I39" s="29">
        <f t="shared" si="2"/>
        <v>0.28070680537871801</v>
      </c>
      <c r="J39" s="17">
        <v>2062489597.3100004</v>
      </c>
    </row>
    <row r="42" spans="1:10" ht="15">
      <c r="A42" s="131" t="s">
        <v>210</v>
      </c>
      <c r="B42" s="131"/>
      <c r="C42" s="17">
        <f>SUM('subs-16'!D5:D36)</f>
        <v>1356388485</v>
      </c>
      <c r="D42" s="17">
        <f>SUM('subs-16'!E5:E36)</f>
        <v>1359792179.0899999</v>
      </c>
      <c r="E42" s="28">
        <f>((D42/C42)-1)</f>
        <v>2.5093799657256444E-3</v>
      </c>
      <c r="F42" s="17">
        <f>SUM('subs-16'!H5:H36)</f>
        <v>538050589.78999996</v>
      </c>
      <c r="G42" s="29">
        <f>F42/D42</f>
        <v>0.39568589823047384</v>
      </c>
      <c r="H42" s="17">
        <f>SUM('subs-16'!J5:J36)</f>
        <v>187474974.48999998</v>
      </c>
      <c r="I42" s="29">
        <f>H42/D42</f>
        <v>0.13787031384123857</v>
      </c>
      <c r="J42" s="17">
        <f>SUM('subs-16'!L5:L36)</f>
        <v>174347923.87999997</v>
      </c>
    </row>
    <row r="45" spans="1:10" ht="15">
      <c r="A45" s="15" t="s">
        <v>54</v>
      </c>
      <c r="B45" s="16" t="s">
        <v>55</v>
      </c>
      <c r="C45" s="17">
        <v>2000</v>
      </c>
      <c r="D45" s="17">
        <v>2000</v>
      </c>
      <c r="E45" s="28">
        <f>((D45/C45)-1)</f>
        <v>0</v>
      </c>
      <c r="F45" s="17">
        <v>0</v>
      </c>
      <c r="G45" s="29">
        <f>F45/D45</f>
        <v>0</v>
      </c>
      <c r="H45" s="17">
        <v>0</v>
      </c>
      <c r="I45" s="29">
        <f>H45/D45</f>
        <v>0</v>
      </c>
      <c r="J45" s="17">
        <v>0</v>
      </c>
    </row>
    <row r="46" spans="1:10" ht="25.5">
      <c r="A46" s="15" t="s">
        <v>49</v>
      </c>
      <c r="B46" s="16" t="s">
        <v>50</v>
      </c>
      <c r="C46" s="17">
        <v>367500000</v>
      </c>
      <c r="D46" s="17">
        <v>367500000</v>
      </c>
      <c r="E46" s="28">
        <f t="shared" ref="E46:E58" si="3">((D46/C46)-1)</f>
        <v>0</v>
      </c>
      <c r="F46" s="17">
        <v>142963457.20000002</v>
      </c>
      <c r="G46" s="29">
        <f t="shared" ref="G46:G58" si="4">F46/D46</f>
        <v>0.38901621006802728</v>
      </c>
      <c r="H46" s="17">
        <v>0</v>
      </c>
      <c r="I46" s="29">
        <f t="shared" ref="I46:I58" si="5">H46/D46</f>
        <v>0</v>
      </c>
      <c r="J46" s="17">
        <v>0</v>
      </c>
    </row>
    <row r="47" spans="1:10" ht="25.5">
      <c r="A47" s="15" t="s">
        <v>125</v>
      </c>
      <c r="B47" s="16" t="s">
        <v>126</v>
      </c>
      <c r="C47" s="17">
        <v>1067194410</v>
      </c>
      <c r="D47" s="17">
        <v>1158627049.8600001</v>
      </c>
      <c r="E47" s="28">
        <f t="shared" si="3"/>
        <v>8.5675711007519473E-2</v>
      </c>
      <c r="F47" s="17">
        <v>1026644625.83</v>
      </c>
      <c r="G47" s="29">
        <f t="shared" si="4"/>
        <v>0.88608722362735459</v>
      </c>
      <c r="H47" s="17">
        <v>259826003.48000002</v>
      </c>
      <c r="I47" s="29">
        <f t="shared" si="5"/>
        <v>0.2242533553065203</v>
      </c>
      <c r="J47" s="17">
        <v>247166452.91000003</v>
      </c>
    </row>
    <row r="48" spans="1:10" ht="25.5">
      <c r="A48" s="15" t="s">
        <v>123</v>
      </c>
      <c r="B48" s="16" t="s">
        <v>124</v>
      </c>
      <c r="C48" s="17">
        <v>463480</v>
      </c>
      <c r="D48" s="17">
        <v>463480</v>
      </c>
      <c r="E48" s="28">
        <f t="shared" si="3"/>
        <v>0</v>
      </c>
      <c r="F48" s="17">
        <v>0</v>
      </c>
      <c r="G48" s="29">
        <f t="shared" si="4"/>
        <v>0</v>
      </c>
      <c r="H48" s="17">
        <v>0</v>
      </c>
      <c r="I48" s="29">
        <f t="shared" si="5"/>
        <v>0</v>
      </c>
      <c r="J48" s="17">
        <v>0</v>
      </c>
    </row>
    <row r="49" spans="1:10" ht="25.5">
      <c r="A49" s="15" t="s">
        <v>121</v>
      </c>
      <c r="B49" s="16" t="s">
        <v>122</v>
      </c>
      <c r="C49" s="17">
        <v>2584398</v>
      </c>
      <c r="D49" s="17">
        <v>2584398</v>
      </c>
      <c r="E49" s="28">
        <f t="shared" si="3"/>
        <v>0</v>
      </c>
      <c r="F49" s="17">
        <v>1154056.67</v>
      </c>
      <c r="G49" s="29">
        <f t="shared" si="4"/>
        <v>0.44654757897196945</v>
      </c>
      <c r="H49" s="17">
        <v>0</v>
      </c>
      <c r="I49" s="29">
        <f t="shared" si="5"/>
        <v>0</v>
      </c>
      <c r="J49" s="17">
        <v>0</v>
      </c>
    </row>
    <row r="50" spans="1:10" ht="25.5">
      <c r="A50" s="15" t="s">
        <v>14</v>
      </c>
      <c r="B50" s="16" t="s">
        <v>120</v>
      </c>
      <c r="C50" s="17">
        <v>126517320</v>
      </c>
      <c r="D50" s="17">
        <v>126517320</v>
      </c>
      <c r="E50" s="28">
        <f t="shared" si="3"/>
        <v>0</v>
      </c>
      <c r="F50" s="17">
        <v>35295093.359999999</v>
      </c>
      <c r="G50" s="29">
        <f t="shared" si="4"/>
        <v>0.27897439939448604</v>
      </c>
      <c r="H50" s="17">
        <v>16505068.01</v>
      </c>
      <c r="I50" s="29">
        <f t="shared" si="5"/>
        <v>0.13045698415047047</v>
      </c>
      <c r="J50" s="17">
        <v>16275176.279999999</v>
      </c>
    </row>
    <row r="51" spans="1:10" ht="15">
      <c r="A51" s="15" t="s">
        <v>34</v>
      </c>
      <c r="B51" s="16" t="s">
        <v>198</v>
      </c>
      <c r="C51" s="17">
        <v>116750895</v>
      </c>
      <c r="D51" s="17">
        <v>116750895</v>
      </c>
      <c r="E51" s="28">
        <f t="shared" si="3"/>
        <v>0</v>
      </c>
      <c r="F51" s="17">
        <v>17451430.639999997</v>
      </c>
      <c r="G51" s="29">
        <f t="shared" si="4"/>
        <v>0.14947577609576351</v>
      </c>
      <c r="H51" s="17">
        <v>2195846.75</v>
      </c>
      <c r="I51" s="29">
        <f t="shared" si="5"/>
        <v>1.8807965026734912E-2</v>
      </c>
      <c r="J51" s="17">
        <v>1743696.73</v>
      </c>
    </row>
    <row r="52" spans="1:10" ht="15">
      <c r="A52" s="15" t="s">
        <v>69</v>
      </c>
      <c r="B52" s="16" t="s">
        <v>118</v>
      </c>
      <c r="C52" s="17">
        <v>1154025525</v>
      </c>
      <c r="D52" s="17">
        <v>1154511193.2</v>
      </c>
      <c r="E52" s="28">
        <f t="shared" si="3"/>
        <v>4.2084701722688855E-4</v>
      </c>
      <c r="F52" s="17">
        <v>889398610.47000003</v>
      </c>
      <c r="G52" s="29">
        <f t="shared" si="4"/>
        <v>0.7703681139762899</v>
      </c>
      <c r="H52" s="17">
        <v>308623575.98999989</v>
      </c>
      <c r="I52" s="29">
        <f t="shared" si="5"/>
        <v>0.26731969149175322</v>
      </c>
      <c r="J52" s="17">
        <v>279621225.49000007</v>
      </c>
    </row>
    <row r="53" spans="1:10" ht="25.5">
      <c r="A53" s="15" t="s">
        <v>101</v>
      </c>
      <c r="B53" s="16" t="s">
        <v>117</v>
      </c>
      <c r="C53" s="17">
        <v>109226540</v>
      </c>
      <c r="D53" s="17">
        <v>110761984.25</v>
      </c>
      <c r="E53" s="28">
        <f t="shared" si="3"/>
        <v>1.405742825873646E-2</v>
      </c>
      <c r="F53" s="17">
        <v>108572074.05</v>
      </c>
      <c r="G53" s="29">
        <f t="shared" si="4"/>
        <v>0.98022868392229978</v>
      </c>
      <c r="H53" s="17">
        <v>25622485.210000001</v>
      </c>
      <c r="I53" s="29">
        <f t="shared" si="5"/>
        <v>0.23132923614087386</v>
      </c>
      <c r="J53" s="17">
        <v>25482629.400000002</v>
      </c>
    </row>
    <row r="54" spans="1:10" ht="25.5">
      <c r="A54" s="15" t="s">
        <v>115</v>
      </c>
      <c r="B54" s="16" t="s">
        <v>116</v>
      </c>
      <c r="C54" s="17">
        <v>780000</v>
      </c>
      <c r="D54" s="17">
        <v>780000</v>
      </c>
      <c r="E54" s="28">
        <f t="shared" si="3"/>
        <v>0</v>
      </c>
      <c r="F54" s="17">
        <v>0</v>
      </c>
      <c r="G54" s="29">
        <f t="shared" si="4"/>
        <v>0</v>
      </c>
      <c r="H54" s="17">
        <v>0</v>
      </c>
      <c r="I54" s="29">
        <f t="shared" si="5"/>
        <v>0</v>
      </c>
      <c r="J54" s="17">
        <v>0</v>
      </c>
    </row>
    <row r="55" spans="1:10" ht="15">
      <c r="A55" s="15" t="s">
        <v>40</v>
      </c>
      <c r="B55" s="16" t="s">
        <v>119</v>
      </c>
      <c r="C55" s="17">
        <v>1000</v>
      </c>
      <c r="D55" s="17">
        <v>1000</v>
      </c>
      <c r="E55" s="28">
        <f t="shared" si="3"/>
        <v>0</v>
      </c>
      <c r="F55" s="17">
        <v>0</v>
      </c>
      <c r="G55" s="29">
        <f t="shared" si="4"/>
        <v>0</v>
      </c>
      <c r="H55" s="17">
        <v>0</v>
      </c>
      <c r="I55" s="29">
        <f t="shared" si="5"/>
        <v>0</v>
      </c>
      <c r="J55" s="17">
        <v>0</v>
      </c>
    </row>
    <row r="56" spans="1:10" ht="25.5">
      <c r="A56" s="15" t="s">
        <v>113</v>
      </c>
      <c r="B56" s="16" t="s">
        <v>114</v>
      </c>
      <c r="C56" s="17">
        <v>2330000</v>
      </c>
      <c r="D56" s="17">
        <v>2330000</v>
      </c>
      <c r="E56" s="28">
        <f t="shared" si="3"/>
        <v>0</v>
      </c>
      <c r="F56" s="17">
        <v>0</v>
      </c>
      <c r="G56" s="29">
        <f t="shared" si="4"/>
        <v>0</v>
      </c>
      <c r="H56" s="17">
        <v>0</v>
      </c>
      <c r="I56" s="29">
        <f t="shared" si="5"/>
        <v>0</v>
      </c>
      <c r="J56" s="17">
        <v>0</v>
      </c>
    </row>
    <row r="57" spans="1:10" ht="15">
      <c r="A57" s="15" t="s">
        <v>44</v>
      </c>
      <c r="B57" s="16" t="s">
        <v>45</v>
      </c>
      <c r="C57" s="17">
        <v>305868000</v>
      </c>
      <c r="D57" s="17">
        <v>305868000</v>
      </c>
      <c r="E57" s="28">
        <f t="shared" si="3"/>
        <v>0</v>
      </c>
      <c r="F57" s="17">
        <v>67124897.239999995</v>
      </c>
      <c r="G57" s="29">
        <f t="shared" si="4"/>
        <v>0.21945707703976877</v>
      </c>
      <c r="H57" s="17">
        <v>2924812.4699999997</v>
      </c>
      <c r="I57" s="29">
        <f t="shared" si="5"/>
        <v>9.5623356153634893E-3</v>
      </c>
      <c r="J57" s="17">
        <v>0</v>
      </c>
    </row>
    <row r="58" spans="1:10" ht="15">
      <c r="A58" s="15" t="s">
        <v>86</v>
      </c>
      <c r="B58" s="16" t="s">
        <v>112</v>
      </c>
      <c r="C58" s="17">
        <v>541143817</v>
      </c>
      <c r="D58" s="17">
        <v>541143817</v>
      </c>
      <c r="E58" s="28">
        <f t="shared" si="3"/>
        <v>0</v>
      </c>
      <c r="F58" s="17">
        <v>408290254.22999996</v>
      </c>
      <c r="G58" s="29">
        <f t="shared" si="4"/>
        <v>0.75449490764485616</v>
      </c>
      <c r="H58" s="17">
        <v>118935039.48999999</v>
      </c>
      <c r="I58" s="29">
        <f t="shared" si="5"/>
        <v>0.21978453001524362</v>
      </c>
      <c r="J58" s="17">
        <v>99420620.239999995</v>
      </c>
    </row>
    <row r="59" spans="1:10" ht="15">
      <c r="A59" s="22"/>
      <c r="B59" s="23"/>
      <c r="C59" s="24"/>
      <c r="D59" s="24"/>
      <c r="E59" s="27"/>
      <c r="F59" s="24"/>
      <c r="G59" s="26"/>
      <c r="H59" s="24"/>
      <c r="I59" s="26"/>
      <c r="J59" s="24"/>
    </row>
    <row r="60" spans="1:10" ht="15">
      <c r="A60" s="22"/>
      <c r="B60" s="23"/>
      <c r="C60" s="24"/>
      <c r="D60" s="24"/>
      <c r="E60" s="27"/>
      <c r="F60" s="24"/>
      <c r="G60" s="26"/>
      <c r="H60" s="24"/>
      <c r="I60" s="26"/>
      <c r="J60" s="24"/>
    </row>
    <row r="61" spans="1:10" s="25" customFormat="1" ht="15">
      <c r="A61" s="15" t="s">
        <v>103</v>
      </c>
      <c r="B61" s="16" t="s">
        <v>184</v>
      </c>
      <c r="C61" s="17">
        <v>1484901755</v>
      </c>
      <c r="D61" s="17">
        <v>1484951755</v>
      </c>
      <c r="E61" s="28">
        <f t="shared" ref="E61:E68" si="6">((D61/C61)-1)</f>
        <v>3.3672261367856393E-5</v>
      </c>
      <c r="F61" s="17">
        <v>1185920300.1699998</v>
      </c>
      <c r="G61" s="29">
        <f t="shared" ref="G61:G68" si="7">F61/D61</f>
        <v>0.79862547465052147</v>
      </c>
      <c r="H61" s="17">
        <v>332903268.20000011</v>
      </c>
      <c r="I61" s="29">
        <f t="shared" ref="I61:I68" si="8">H61/D61</f>
        <v>0.22418456833973041</v>
      </c>
      <c r="J61" s="17">
        <v>325620424.73000008</v>
      </c>
    </row>
    <row r="62" spans="1:10" s="25" customFormat="1" ht="15">
      <c r="A62" s="15" t="s">
        <v>22</v>
      </c>
      <c r="B62" s="16" t="s">
        <v>181</v>
      </c>
      <c r="C62" s="17">
        <v>309060585</v>
      </c>
      <c r="D62" s="17">
        <v>309060585</v>
      </c>
      <c r="E62" s="28">
        <f t="shared" si="6"/>
        <v>0</v>
      </c>
      <c r="F62" s="17">
        <v>271469304.60999995</v>
      </c>
      <c r="G62" s="29">
        <f t="shared" si="7"/>
        <v>0.87836921880543251</v>
      </c>
      <c r="H62" s="17">
        <v>57301175.49000001</v>
      </c>
      <c r="I62" s="29">
        <f t="shared" si="8"/>
        <v>0.18540434552662227</v>
      </c>
      <c r="J62" s="17">
        <v>56274389.730000004</v>
      </c>
    </row>
    <row r="63" spans="1:10" s="25" customFormat="1" ht="15">
      <c r="A63" s="15" t="s">
        <v>52</v>
      </c>
      <c r="B63" s="16" t="s">
        <v>182</v>
      </c>
      <c r="C63" s="17">
        <v>7154611720</v>
      </c>
      <c r="D63" s="17">
        <v>7154611720</v>
      </c>
      <c r="E63" s="28">
        <f t="shared" si="6"/>
        <v>0</v>
      </c>
      <c r="F63" s="17">
        <v>1516801707.1000004</v>
      </c>
      <c r="G63" s="29">
        <f t="shared" si="7"/>
        <v>0.2120033576189653</v>
      </c>
      <c r="H63" s="17">
        <v>1507962136.3499999</v>
      </c>
      <c r="I63" s="29">
        <f t="shared" si="8"/>
        <v>0.21076785091420724</v>
      </c>
      <c r="J63" s="17">
        <v>1506798137.2600002</v>
      </c>
    </row>
    <row r="64" spans="1:10" ht="15">
      <c r="A64" s="15" t="s">
        <v>17</v>
      </c>
      <c r="B64" s="16" t="s">
        <v>183</v>
      </c>
      <c r="C64" s="17">
        <v>179500000</v>
      </c>
      <c r="D64" s="17">
        <v>179800000</v>
      </c>
      <c r="E64" s="28">
        <f t="shared" si="6"/>
        <v>1.6713091922004875E-3</v>
      </c>
      <c r="F64" s="17">
        <v>98649962.760000005</v>
      </c>
      <c r="G64" s="29">
        <f t="shared" si="7"/>
        <v>0.54866497641824252</v>
      </c>
      <c r="H64" s="17">
        <v>25080687.199999996</v>
      </c>
      <c r="I64" s="29">
        <f t="shared" si="8"/>
        <v>0.13949214238042268</v>
      </c>
      <c r="J64" s="17">
        <v>22594355.289999992</v>
      </c>
    </row>
    <row r="65" spans="1:10" ht="25.5">
      <c r="A65" s="15" t="s">
        <v>106</v>
      </c>
      <c r="B65" s="16" t="s">
        <v>187</v>
      </c>
      <c r="C65" s="17">
        <v>29217904</v>
      </c>
      <c r="D65" s="17">
        <v>29217904</v>
      </c>
      <c r="E65" s="28">
        <f t="shared" si="6"/>
        <v>0</v>
      </c>
      <c r="F65" s="17">
        <v>15021850.27</v>
      </c>
      <c r="G65" s="29">
        <f t="shared" si="7"/>
        <v>0.51413168685885202</v>
      </c>
      <c r="H65" s="17">
        <v>2770016.3900000006</v>
      </c>
      <c r="I65" s="29">
        <f t="shared" si="8"/>
        <v>9.4805444976477457E-2</v>
      </c>
      <c r="J65" s="17">
        <v>1505248.0099999998</v>
      </c>
    </row>
    <row r="66" spans="1:10" ht="25.5">
      <c r="A66" s="15" t="s">
        <v>185</v>
      </c>
      <c r="B66" s="16" t="s">
        <v>186</v>
      </c>
      <c r="C66" s="17">
        <v>1967968877</v>
      </c>
      <c r="D66" s="17">
        <v>1967968877</v>
      </c>
      <c r="E66" s="28">
        <f t="shared" si="6"/>
        <v>0</v>
      </c>
      <c r="F66" s="17">
        <v>1873810848.4200001</v>
      </c>
      <c r="G66" s="29">
        <f t="shared" si="7"/>
        <v>0.95215471663173057</v>
      </c>
      <c r="H66" s="17">
        <v>453880763.33000004</v>
      </c>
      <c r="I66" s="29">
        <f t="shared" si="8"/>
        <v>0.23063411654248434</v>
      </c>
      <c r="J66" s="17">
        <v>453354711.16000009</v>
      </c>
    </row>
    <row r="67" spans="1:10" ht="25.5">
      <c r="A67" s="15" t="s">
        <v>110</v>
      </c>
      <c r="B67" s="16" t="s">
        <v>195</v>
      </c>
      <c r="C67" s="17">
        <v>261805337</v>
      </c>
      <c r="D67" s="17">
        <v>271626624.94</v>
      </c>
      <c r="E67" s="28">
        <f t="shared" si="6"/>
        <v>3.7513704084649824E-2</v>
      </c>
      <c r="F67" s="17">
        <v>88630612.100000009</v>
      </c>
      <c r="G67" s="29">
        <f t="shared" si="7"/>
        <v>0.32629574556462482</v>
      </c>
      <c r="H67" s="17">
        <v>21926617.02</v>
      </c>
      <c r="I67" s="29">
        <f t="shared" si="8"/>
        <v>8.0723371741792255E-2</v>
      </c>
      <c r="J67" s="17">
        <v>18384142.100000001</v>
      </c>
    </row>
    <row r="68" spans="1:10" ht="15">
      <c r="A68" s="15" t="s">
        <v>196</v>
      </c>
      <c r="B68" s="16" t="s">
        <v>197</v>
      </c>
      <c r="C68" s="17">
        <v>121151883</v>
      </c>
      <c r="D68" s="17">
        <v>121151883</v>
      </c>
      <c r="E68" s="28">
        <f t="shared" si="6"/>
        <v>0</v>
      </c>
      <c r="F68" s="17">
        <v>108333296.45000002</v>
      </c>
      <c r="G68" s="29">
        <f t="shared" si="7"/>
        <v>0.8941940790965669</v>
      </c>
      <c r="H68" s="17">
        <v>39505328.800000004</v>
      </c>
      <c r="I68" s="29">
        <f t="shared" si="8"/>
        <v>0.32608101353241042</v>
      </c>
      <c r="J68" s="17">
        <v>36866124.000000007</v>
      </c>
    </row>
    <row r="69" spans="1:10" ht="15">
      <c r="A69" s="22"/>
      <c r="B69" s="23"/>
      <c r="C69" s="24"/>
      <c r="D69" s="24"/>
      <c r="E69" s="27"/>
      <c r="F69" s="24"/>
      <c r="G69" s="26"/>
      <c r="H69" s="24"/>
      <c r="I69" s="26"/>
      <c r="J69" s="24"/>
    </row>
    <row r="70" spans="1:10" ht="15">
      <c r="A70" s="22"/>
      <c r="B70" s="23"/>
      <c r="C70" s="24"/>
      <c r="D70" s="24"/>
      <c r="E70" s="27"/>
      <c r="F70" s="24"/>
      <c r="G70" s="26"/>
      <c r="H70" s="24"/>
      <c r="I70" s="26"/>
      <c r="J70" s="24"/>
    </row>
    <row r="71" spans="1:10" ht="15">
      <c r="A71" s="130" t="s">
        <v>209</v>
      </c>
      <c r="B71" s="130"/>
      <c r="C71" s="30">
        <f>SUM(C6:C70)</f>
        <v>54407300347</v>
      </c>
      <c r="D71" s="30">
        <f>SUM(D6:D70)</f>
        <v>54407300346.999992</v>
      </c>
      <c r="E71" s="3">
        <f>((D71/C71)-1)*100</f>
        <v>-1.1102230246251565E-14</v>
      </c>
      <c r="F71" s="30">
        <f>SUM(F6:F70)</f>
        <v>25349570978.48</v>
      </c>
      <c r="G71" s="18">
        <f t="shared" ref="G71" si="9">F71/D71</f>
        <v>0.46592223500899671</v>
      </c>
      <c r="H71" s="30">
        <f>SUM(H6:H70)</f>
        <v>10816050625.130001</v>
      </c>
      <c r="I71" s="18">
        <f t="shared" ref="I71" si="10">H71/D71</f>
        <v>0.19879778184447991</v>
      </c>
      <c r="J71" s="30">
        <f>SUM(J6:J70)</f>
        <v>10451381725.259998</v>
      </c>
    </row>
  </sheetData>
  <autoFilter ref="A5:J58"/>
  <sortState ref="A5:AL3934">
    <sortCondition ref="A5:A3934"/>
  </sortState>
  <mergeCells count="2">
    <mergeCell ref="A71:B71"/>
    <mergeCell ref="A42:B4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7"/>
  <sheetViews>
    <sheetView tabSelected="1" workbookViewId="0">
      <selection activeCell="A2" sqref="A2"/>
    </sheetView>
  </sheetViews>
  <sheetFormatPr defaultRowHeight="12"/>
  <cols>
    <col min="1" max="1" width="9.140625" style="44"/>
    <col min="2" max="2" width="21.85546875" style="44" customWidth="1"/>
    <col min="3" max="3" width="12.5703125" style="44" customWidth="1"/>
    <col min="4" max="5" width="16.5703125" style="44" bestFit="1" customWidth="1"/>
    <col min="6" max="6" width="14" style="44" customWidth="1"/>
    <col min="7" max="7" width="14" style="44" bestFit="1" customWidth="1"/>
    <col min="8" max="8" width="15" style="44" bestFit="1" customWidth="1"/>
    <col min="9" max="9" width="13" style="44" customWidth="1"/>
    <col min="10" max="10" width="15" style="44" bestFit="1" customWidth="1"/>
    <col min="11" max="11" width="12.85546875" style="44" customWidth="1"/>
    <col min="12" max="12" width="14.5703125" style="44" customWidth="1"/>
    <col min="13" max="16384" width="9.140625" style="44"/>
  </cols>
  <sheetData>
    <row r="2" spans="1:12">
      <c r="A2" s="44" t="s">
        <v>360</v>
      </c>
    </row>
    <row r="3" spans="1:12">
      <c r="A3" s="40"/>
      <c r="B3" s="41"/>
      <c r="C3" s="41"/>
      <c r="D3" s="40"/>
      <c r="E3" s="42"/>
      <c r="F3" s="43"/>
      <c r="G3" s="42"/>
      <c r="H3" s="42"/>
      <c r="I3" s="42"/>
      <c r="J3" s="42"/>
      <c r="K3" s="42"/>
      <c r="L3" s="42" t="s">
        <v>211</v>
      </c>
    </row>
    <row r="4" spans="1:12" ht="48">
      <c r="A4" s="1" t="s">
        <v>212</v>
      </c>
      <c r="B4" s="1" t="s">
        <v>2</v>
      </c>
      <c r="C4" s="1" t="s">
        <v>359</v>
      </c>
      <c r="D4" s="2" t="s">
        <v>200</v>
      </c>
      <c r="E4" s="2" t="s">
        <v>201</v>
      </c>
      <c r="F4" s="2" t="s">
        <v>214</v>
      </c>
      <c r="G4" s="2" t="s">
        <v>215</v>
      </c>
      <c r="H4" s="2" t="s">
        <v>203</v>
      </c>
      <c r="I4" s="13" t="s">
        <v>206</v>
      </c>
      <c r="J4" s="2" t="s">
        <v>204</v>
      </c>
      <c r="K4" s="13" t="s">
        <v>208</v>
      </c>
      <c r="L4" s="2" t="s">
        <v>205</v>
      </c>
    </row>
    <row r="5" spans="1:12" s="52" customFormat="1">
      <c r="A5" s="45" t="s">
        <v>93</v>
      </c>
      <c r="B5" s="46" t="s">
        <v>171</v>
      </c>
      <c r="C5" s="47">
        <v>164046</v>
      </c>
      <c r="D5" s="48">
        <v>32172103</v>
      </c>
      <c r="E5" s="48">
        <v>31922103</v>
      </c>
      <c r="F5" s="49">
        <f>E5/C5</f>
        <v>194.59238872023701</v>
      </c>
      <c r="G5" s="50">
        <f>((E5/D5)-1)*100</f>
        <v>-0.77707074355692907</v>
      </c>
      <c r="H5" s="48">
        <v>10804755.32</v>
      </c>
      <c r="I5" s="51">
        <f t="shared" ref="I5:I37" si="0">H5/E5</f>
        <v>0.33847254111046504</v>
      </c>
      <c r="J5" s="48">
        <v>4095094.46</v>
      </c>
      <c r="K5" s="51">
        <f t="shared" ref="K5:K37" si="1">J5/E5</f>
        <v>0.12828398116502537</v>
      </c>
      <c r="L5" s="48">
        <v>3859370.3800000004</v>
      </c>
    </row>
    <row r="6" spans="1:12" s="52" customFormat="1" ht="24">
      <c r="A6" s="45" t="s">
        <v>92</v>
      </c>
      <c r="B6" s="46" t="s">
        <v>170</v>
      </c>
      <c r="C6" s="53">
        <v>437592</v>
      </c>
      <c r="D6" s="48">
        <v>43325429</v>
      </c>
      <c r="E6" s="48">
        <v>43425429</v>
      </c>
      <c r="F6" s="49">
        <f t="shared" ref="F6:F37" si="2">E6/C6</f>
        <v>99.237255251467118</v>
      </c>
      <c r="G6" s="50">
        <f t="shared" ref="G6:G37" si="3">((E6/D6)-1)*100</f>
        <v>0.23081133253175512</v>
      </c>
      <c r="H6" s="48">
        <v>15679378.480000002</v>
      </c>
      <c r="I6" s="51">
        <f t="shared" si="0"/>
        <v>0.36106444636390356</v>
      </c>
      <c r="J6" s="48">
        <v>6056374.5799999991</v>
      </c>
      <c r="K6" s="51">
        <f t="shared" si="1"/>
        <v>0.13946608518248604</v>
      </c>
      <c r="L6" s="48">
        <v>5880199.9199999999</v>
      </c>
    </row>
    <row r="7" spans="1:12" s="52" customFormat="1" ht="24">
      <c r="A7" s="45" t="s">
        <v>94</v>
      </c>
      <c r="B7" s="46" t="s">
        <v>169</v>
      </c>
      <c r="C7" s="47">
        <v>268508</v>
      </c>
      <c r="D7" s="48">
        <v>38918548</v>
      </c>
      <c r="E7" s="48">
        <v>39436661.75</v>
      </c>
      <c r="F7" s="49">
        <f t="shared" si="2"/>
        <v>146.87332127906802</v>
      </c>
      <c r="G7" s="50">
        <f t="shared" si="3"/>
        <v>1.3312771843389415</v>
      </c>
      <c r="H7" s="48">
        <v>11977987.209999999</v>
      </c>
      <c r="I7" s="51">
        <f t="shared" si="0"/>
        <v>0.30372720911145579</v>
      </c>
      <c r="J7" s="48">
        <v>4814804.63</v>
      </c>
      <c r="K7" s="51">
        <f t="shared" si="1"/>
        <v>0.12208955870865515</v>
      </c>
      <c r="L7" s="48">
        <v>4576828.99</v>
      </c>
    </row>
    <row r="8" spans="1:12" s="52" customFormat="1" ht="24">
      <c r="A8" s="45" t="s">
        <v>167</v>
      </c>
      <c r="B8" s="46" t="s">
        <v>168</v>
      </c>
      <c r="C8" s="47">
        <v>246589</v>
      </c>
      <c r="D8" s="48">
        <v>33700034</v>
      </c>
      <c r="E8" s="48">
        <v>34218147.75</v>
      </c>
      <c r="F8" s="49">
        <f t="shared" si="2"/>
        <v>138.76591311859005</v>
      </c>
      <c r="G8" s="50">
        <f t="shared" si="3"/>
        <v>1.5374279741082741</v>
      </c>
      <c r="H8" s="48">
        <v>10317196.199999999</v>
      </c>
      <c r="I8" s="51">
        <f t="shared" si="0"/>
        <v>0.30151241018006297</v>
      </c>
      <c r="J8" s="48">
        <v>3339162.5999999996</v>
      </c>
      <c r="K8" s="51">
        <f t="shared" si="1"/>
        <v>9.7584551460708435E-2</v>
      </c>
      <c r="L8" s="48">
        <v>2599285.0499999998</v>
      </c>
    </row>
    <row r="9" spans="1:12" s="52" customFormat="1" ht="24">
      <c r="A9" s="45" t="s">
        <v>105</v>
      </c>
      <c r="B9" s="46" t="s">
        <v>166</v>
      </c>
      <c r="C9" s="53">
        <v>324815</v>
      </c>
      <c r="D9" s="48">
        <v>38856699</v>
      </c>
      <c r="E9" s="48">
        <v>39368468.5</v>
      </c>
      <c r="F9" s="49">
        <f t="shared" si="2"/>
        <v>121.20274156058063</v>
      </c>
      <c r="G9" s="50">
        <f t="shared" si="3"/>
        <v>1.3170689049010642</v>
      </c>
      <c r="H9" s="48">
        <v>15272882.329999998</v>
      </c>
      <c r="I9" s="51">
        <f t="shared" si="0"/>
        <v>0.38794707825629532</v>
      </c>
      <c r="J9" s="48">
        <v>5447305.4299999997</v>
      </c>
      <c r="K9" s="51">
        <f t="shared" si="1"/>
        <v>0.13836721715501835</v>
      </c>
      <c r="L9" s="48">
        <v>4679679.55</v>
      </c>
    </row>
    <row r="10" spans="1:12" s="52" customFormat="1" ht="24">
      <c r="A10" s="45" t="s">
        <v>43</v>
      </c>
      <c r="B10" s="46" t="s">
        <v>165</v>
      </c>
      <c r="C10" s="53">
        <v>291867</v>
      </c>
      <c r="D10" s="48">
        <v>36605107</v>
      </c>
      <c r="E10" s="48">
        <v>36745107</v>
      </c>
      <c r="F10" s="49">
        <f t="shared" si="2"/>
        <v>125.8967509173699</v>
      </c>
      <c r="G10" s="50">
        <f t="shared" si="3"/>
        <v>0.38246029440645035</v>
      </c>
      <c r="H10" s="48">
        <v>10805532.84</v>
      </c>
      <c r="I10" s="51">
        <f t="shared" si="0"/>
        <v>0.29406725744464424</v>
      </c>
      <c r="J10" s="48">
        <v>4949112.370000001</v>
      </c>
      <c r="K10" s="51">
        <f t="shared" si="1"/>
        <v>0.13468765705322347</v>
      </c>
      <c r="L10" s="48">
        <v>4814787.83</v>
      </c>
    </row>
    <row r="11" spans="1:12" s="52" customFormat="1" ht="24">
      <c r="A11" s="45" t="s">
        <v>31</v>
      </c>
      <c r="B11" s="46" t="s">
        <v>164</v>
      </c>
      <c r="C11" s="47">
        <v>431106</v>
      </c>
      <c r="D11" s="48">
        <v>38889432</v>
      </c>
      <c r="E11" s="48">
        <v>38889432</v>
      </c>
      <c r="F11" s="49">
        <f t="shared" si="2"/>
        <v>90.208514843217216</v>
      </c>
      <c r="G11" s="50">
        <f t="shared" si="3"/>
        <v>0</v>
      </c>
      <c r="H11" s="48">
        <v>10974792.07</v>
      </c>
      <c r="I11" s="51">
        <f t="shared" si="0"/>
        <v>0.28220499774848862</v>
      </c>
      <c r="J11" s="48">
        <v>4931320.59</v>
      </c>
      <c r="K11" s="51">
        <f t="shared" si="1"/>
        <v>0.12680361569693277</v>
      </c>
      <c r="L11" s="48">
        <v>4757737.17</v>
      </c>
    </row>
    <row r="12" spans="1:12" s="52" customFormat="1">
      <c r="A12" s="45" t="s">
        <v>30</v>
      </c>
      <c r="B12" s="46" t="s">
        <v>163</v>
      </c>
      <c r="C12" s="53">
        <v>305526</v>
      </c>
      <c r="D12" s="48">
        <v>38321505</v>
      </c>
      <c r="E12" s="48">
        <v>37591505</v>
      </c>
      <c r="F12" s="49">
        <f t="shared" si="2"/>
        <v>123.038644828918</v>
      </c>
      <c r="G12" s="50">
        <f t="shared" si="3"/>
        <v>-1.9049356229615677</v>
      </c>
      <c r="H12" s="48">
        <v>13883188.779999999</v>
      </c>
      <c r="I12" s="51">
        <f t="shared" si="0"/>
        <v>0.36931718429469634</v>
      </c>
      <c r="J12" s="48">
        <v>5989502.3500000006</v>
      </c>
      <c r="K12" s="51">
        <f t="shared" si="1"/>
        <v>0.15933127311609366</v>
      </c>
      <c r="L12" s="48">
        <v>4841415.68</v>
      </c>
    </row>
    <row r="13" spans="1:12" s="52" customFormat="1">
      <c r="A13" s="45" t="s">
        <v>42</v>
      </c>
      <c r="B13" s="46" t="s">
        <v>162</v>
      </c>
      <c r="C13" s="47">
        <v>284524</v>
      </c>
      <c r="D13" s="48">
        <v>75415513</v>
      </c>
      <c r="E13" s="48">
        <v>75415513</v>
      </c>
      <c r="F13" s="49">
        <f t="shared" si="2"/>
        <v>265.0585293332021</v>
      </c>
      <c r="G13" s="50">
        <f t="shared" si="3"/>
        <v>0</v>
      </c>
      <c r="H13" s="48">
        <v>39332647.339999996</v>
      </c>
      <c r="I13" s="51">
        <f t="shared" si="0"/>
        <v>0.52154584349243893</v>
      </c>
      <c r="J13" s="48">
        <v>11620363.85</v>
      </c>
      <c r="K13" s="51">
        <f t="shared" si="1"/>
        <v>0.15408452966434108</v>
      </c>
      <c r="L13" s="48">
        <v>8825796.3300000001</v>
      </c>
    </row>
    <row r="14" spans="1:12" s="52" customFormat="1">
      <c r="A14" s="45" t="s">
        <v>20</v>
      </c>
      <c r="B14" s="46" t="s">
        <v>161</v>
      </c>
      <c r="C14" s="53">
        <v>428217</v>
      </c>
      <c r="D14" s="48">
        <v>48933915</v>
      </c>
      <c r="E14" s="48">
        <v>49452028.75</v>
      </c>
      <c r="F14" s="49">
        <f t="shared" si="2"/>
        <v>115.48357199737517</v>
      </c>
      <c r="G14" s="50">
        <f t="shared" si="3"/>
        <v>1.0588029794877496</v>
      </c>
      <c r="H14" s="48">
        <v>23693426.219999999</v>
      </c>
      <c r="I14" s="51">
        <f t="shared" si="0"/>
        <v>0.47911939750297905</v>
      </c>
      <c r="J14" s="48">
        <v>7323548.620000001</v>
      </c>
      <c r="K14" s="51">
        <f t="shared" si="1"/>
        <v>0.14809399745809218</v>
      </c>
      <c r="L14" s="48">
        <v>6983218.1999999993</v>
      </c>
    </row>
    <row r="15" spans="1:12" s="52" customFormat="1">
      <c r="A15" s="45" t="s">
        <v>21</v>
      </c>
      <c r="B15" s="46" t="s">
        <v>160</v>
      </c>
      <c r="C15" s="53">
        <v>289743</v>
      </c>
      <c r="D15" s="48">
        <v>39642122</v>
      </c>
      <c r="E15" s="48">
        <v>40132122</v>
      </c>
      <c r="F15" s="49">
        <f t="shared" si="2"/>
        <v>138.50937555005643</v>
      </c>
      <c r="G15" s="50">
        <f t="shared" si="3"/>
        <v>1.2360589576915215</v>
      </c>
      <c r="H15" s="48">
        <v>15739625.700000001</v>
      </c>
      <c r="I15" s="51">
        <f t="shared" si="0"/>
        <v>0.39219520213757947</v>
      </c>
      <c r="J15" s="48">
        <v>7573765.5499999998</v>
      </c>
      <c r="K15" s="51">
        <f t="shared" si="1"/>
        <v>0.18872078456255068</v>
      </c>
      <c r="L15" s="48">
        <v>6764354.8799999999</v>
      </c>
    </row>
    <row r="16" spans="1:12" s="52" customFormat="1" ht="14.25" customHeight="1">
      <c r="A16" s="45" t="s">
        <v>18</v>
      </c>
      <c r="B16" s="46" t="s">
        <v>159</v>
      </c>
      <c r="C16" s="47">
        <v>297713</v>
      </c>
      <c r="D16" s="48">
        <v>36295324</v>
      </c>
      <c r="E16" s="48">
        <v>36295324</v>
      </c>
      <c r="F16" s="49">
        <f t="shared" si="2"/>
        <v>121.91380289070347</v>
      </c>
      <c r="G16" s="50">
        <f t="shared" si="3"/>
        <v>0</v>
      </c>
      <c r="H16" s="48">
        <v>16483104.109999999</v>
      </c>
      <c r="I16" s="51">
        <f t="shared" si="0"/>
        <v>0.45413850307549258</v>
      </c>
      <c r="J16" s="48">
        <v>6235707.7699999996</v>
      </c>
      <c r="K16" s="51">
        <f t="shared" si="1"/>
        <v>0.17180471429322411</v>
      </c>
      <c r="L16" s="48">
        <v>5684218.9699999997</v>
      </c>
    </row>
    <row r="17" spans="1:12" s="52" customFormat="1">
      <c r="A17" s="45" t="s">
        <v>157</v>
      </c>
      <c r="B17" s="46" t="s">
        <v>158</v>
      </c>
      <c r="C17" s="47">
        <v>373127</v>
      </c>
      <c r="D17" s="48">
        <v>45780827</v>
      </c>
      <c r="E17" s="48">
        <v>45677347.75</v>
      </c>
      <c r="F17" s="49">
        <f t="shared" si="2"/>
        <v>122.41769625355442</v>
      </c>
      <c r="G17" s="50">
        <f t="shared" si="3"/>
        <v>-0.22603184953386979</v>
      </c>
      <c r="H17" s="48">
        <v>21220326.019999996</v>
      </c>
      <c r="I17" s="51">
        <f t="shared" si="0"/>
        <v>0.46457001260542752</v>
      </c>
      <c r="J17" s="48">
        <v>7171937.9400000004</v>
      </c>
      <c r="K17" s="51">
        <f t="shared" si="1"/>
        <v>0.15701301177233962</v>
      </c>
      <c r="L17" s="48">
        <v>6658972.3200000003</v>
      </c>
    </row>
    <row r="18" spans="1:12" s="52" customFormat="1" ht="24">
      <c r="A18" s="45" t="s">
        <v>147</v>
      </c>
      <c r="B18" s="46" t="s">
        <v>156</v>
      </c>
      <c r="C18" s="53">
        <v>238025</v>
      </c>
      <c r="D18" s="48">
        <v>40118013</v>
      </c>
      <c r="E18" s="48">
        <v>40376748.240000002</v>
      </c>
      <c r="F18" s="49">
        <f t="shared" si="2"/>
        <v>169.63238416132759</v>
      </c>
      <c r="G18" s="50">
        <f t="shared" si="3"/>
        <v>0.64493533116907198</v>
      </c>
      <c r="H18" s="48">
        <v>19629668.450000003</v>
      </c>
      <c r="I18" s="51">
        <f t="shared" si="0"/>
        <v>0.48616268782520466</v>
      </c>
      <c r="J18" s="48">
        <v>6310763.2200000007</v>
      </c>
      <c r="K18" s="51">
        <f t="shared" si="1"/>
        <v>0.15629696533481915</v>
      </c>
      <c r="L18" s="48">
        <v>6045481.8600000013</v>
      </c>
    </row>
    <row r="19" spans="1:12" s="52" customFormat="1" ht="13.5" customHeight="1">
      <c r="A19" s="45" t="s">
        <v>154</v>
      </c>
      <c r="B19" s="46" t="s">
        <v>155</v>
      </c>
      <c r="C19" s="53">
        <v>223780</v>
      </c>
      <c r="D19" s="48">
        <v>32227663</v>
      </c>
      <c r="E19" s="48">
        <v>32227663</v>
      </c>
      <c r="F19" s="49">
        <f t="shared" si="2"/>
        <v>144.01493877915811</v>
      </c>
      <c r="G19" s="50">
        <f t="shared" si="3"/>
        <v>0</v>
      </c>
      <c r="H19" s="48">
        <v>13866941.769999998</v>
      </c>
      <c r="I19" s="51">
        <f t="shared" si="0"/>
        <v>0.43028071163583897</v>
      </c>
      <c r="J19" s="48">
        <v>4668187.8199999994</v>
      </c>
      <c r="K19" s="51">
        <f t="shared" si="1"/>
        <v>0.14485033618478632</v>
      </c>
      <c r="L19" s="48">
        <v>4497236.6099999994</v>
      </c>
    </row>
    <row r="20" spans="1:12" s="52" customFormat="1" ht="24">
      <c r="A20" s="45" t="s">
        <v>152</v>
      </c>
      <c r="B20" s="46" t="s">
        <v>153</v>
      </c>
      <c r="C20" s="47">
        <v>309376</v>
      </c>
      <c r="D20" s="48">
        <v>39870208</v>
      </c>
      <c r="E20" s="48">
        <v>40158770.600000001</v>
      </c>
      <c r="F20" s="49">
        <f t="shared" si="2"/>
        <v>129.80570761791478</v>
      </c>
      <c r="G20" s="50">
        <f t="shared" si="3"/>
        <v>0.72375494002940854</v>
      </c>
      <c r="H20" s="48">
        <v>15120494.050000001</v>
      </c>
      <c r="I20" s="51">
        <f t="shared" si="0"/>
        <v>0.37651785211771399</v>
      </c>
      <c r="J20" s="48">
        <v>5091621.8899999997</v>
      </c>
      <c r="K20" s="51">
        <f t="shared" si="1"/>
        <v>0.12678729487799609</v>
      </c>
      <c r="L20" s="48">
        <v>4805473.6899999995</v>
      </c>
    </row>
    <row r="21" spans="1:12" s="52" customFormat="1" ht="24">
      <c r="A21" s="45" t="s">
        <v>150</v>
      </c>
      <c r="B21" s="46" t="s">
        <v>151</v>
      </c>
      <c r="C21" s="53">
        <v>607105</v>
      </c>
      <c r="D21" s="48">
        <v>54780051</v>
      </c>
      <c r="E21" s="48">
        <v>55236837</v>
      </c>
      <c r="F21" s="49">
        <f t="shared" si="2"/>
        <v>90.983992884262193</v>
      </c>
      <c r="G21" s="50">
        <f t="shared" si="3"/>
        <v>0.83385464537080178</v>
      </c>
      <c r="H21" s="48">
        <v>26555703.629999999</v>
      </c>
      <c r="I21" s="51">
        <f t="shared" si="0"/>
        <v>0.48076075807888852</v>
      </c>
      <c r="J21" s="48">
        <v>8269662.5500000007</v>
      </c>
      <c r="K21" s="51">
        <f t="shared" si="1"/>
        <v>0.14971281845845014</v>
      </c>
      <c r="L21" s="48">
        <v>7571108.4499999993</v>
      </c>
    </row>
    <row r="22" spans="1:12" s="52" customFormat="1">
      <c r="A22" s="45" t="s">
        <v>148</v>
      </c>
      <c r="B22" s="46" t="s">
        <v>149</v>
      </c>
      <c r="C22" s="53">
        <v>563305</v>
      </c>
      <c r="D22" s="48">
        <v>49225817</v>
      </c>
      <c r="E22" s="48">
        <v>50093710.25</v>
      </c>
      <c r="F22" s="49">
        <f t="shared" si="2"/>
        <v>88.928218726977391</v>
      </c>
      <c r="G22" s="50">
        <f t="shared" si="3"/>
        <v>1.7630855166913761</v>
      </c>
      <c r="H22" s="48">
        <v>19942492.570000004</v>
      </c>
      <c r="I22" s="51">
        <f t="shared" si="0"/>
        <v>0.39810372341106443</v>
      </c>
      <c r="J22" s="48">
        <v>6235205.0500000007</v>
      </c>
      <c r="K22" s="51">
        <f t="shared" si="1"/>
        <v>0.12447081717210197</v>
      </c>
      <c r="L22" s="48">
        <v>6162525.1500000004</v>
      </c>
    </row>
    <row r="23" spans="1:12" s="52" customFormat="1" ht="24">
      <c r="A23" s="45" t="s">
        <v>145</v>
      </c>
      <c r="B23" s="46" t="s">
        <v>146</v>
      </c>
      <c r="C23" s="53">
        <v>594930</v>
      </c>
      <c r="D23" s="48">
        <v>50730280</v>
      </c>
      <c r="E23" s="48">
        <v>50988169.700000003</v>
      </c>
      <c r="F23" s="49">
        <f t="shared" si="2"/>
        <v>85.704485737817905</v>
      </c>
      <c r="G23" s="50">
        <f t="shared" si="3"/>
        <v>0.50835457639895054</v>
      </c>
      <c r="H23" s="48">
        <v>17843025.84</v>
      </c>
      <c r="I23" s="51">
        <f t="shared" si="0"/>
        <v>0.34994442720700364</v>
      </c>
      <c r="J23" s="48">
        <v>5622595.1100000003</v>
      </c>
      <c r="K23" s="51">
        <f t="shared" si="1"/>
        <v>0.11027254249528395</v>
      </c>
      <c r="L23" s="48">
        <v>5576212.2400000002</v>
      </c>
    </row>
    <row r="24" spans="1:12" s="52" customFormat="1">
      <c r="A24" s="45" t="s">
        <v>41</v>
      </c>
      <c r="B24" s="46" t="s">
        <v>144</v>
      </c>
      <c r="C24" s="53">
        <v>139441</v>
      </c>
      <c r="D24" s="48">
        <v>37075215</v>
      </c>
      <c r="E24" s="48">
        <v>37075215</v>
      </c>
      <c r="F24" s="49">
        <f t="shared" si="2"/>
        <v>265.88460352407111</v>
      </c>
      <c r="G24" s="50">
        <f t="shared" si="3"/>
        <v>0</v>
      </c>
      <c r="H24" s="48">
        <v>12112860.079999998</v>
      </c>
      <c r="I24" s="51">
        <f t="shared" si="0"/>
        <v>0.32671044739727062</v>
      </c>
      <c r="J24" s="48">
        <v>4329567.8599999994</v>
      </c>
      <c r="K24" s="51">
        <f t="shared" si="1"/>
        <v>0.116777956918119</v>
      </c>
      <c r="L24" s="48">
        <v>4116749.36</v>
      </c>
    </row>
    <row r="25" spans="1:12" s="52" customFormat="1">
      <c r="A25" s="45" t="s">
        <v>28</v>
      </c>
      <c r="B25" s="46" t="s">
        <v>143</v>
      </c>
      <c r="C25" s="53">
        <v>474659</v>
      </c>
      <c r="D25" s="48">
        <v>49397348</v>
      </c>
      <c r="E25" s="48">
        <v>49397348</v>
      </c>
      <c r="F25" s="49">
        <f t="shared" si="2"/>
        <v>104.06912752102035</v>
      </c>
      <c r="G25" s="50">
        <f t="shared" si="3"/>
        <v>0</v>
      </c>
      <c r="H25" s="48">
        <v>19890336.640000001</v>
      </c>
      <c r="I25" s="51">
        <f t="shared" si="0"/>
        <v>0.40266001000701496</v>
      </c>
      <c r="J25" s="48">
        <v>6950386.5</v>
      </c>
      <c r="K25" s="51">
        <f t="shared" si="1"/>
        <v>0.14070363655959831</v>
      </c>
      <c r="L25" s="48">
        <v>6666715.96</v>
      </c>
    </row>
    <row r="26" spans="1:12" s="52" customFormat="1" ht="24">
      <c r="A26" s="45" t="s">
        <v>141</v>
      </c>
      <c r="B26" s="46" t="s">
        <v>142</v>
      </c>
      <c r="C26" s="47">
        <v>407245</v>
      </c>
      <c r="D26" s="48">
        <v>32919917</v>
      </c>
      <c r="E26" s="48">
        <v>32919917</v>
      </c>
      <c r="F26" s="49">
        <f t="shared" si="2"/>
        <v>80.835656668590161</v>
      </c>
      <c r="G26" s="50">
        <f t="shared" si="3"/>
        <v>0</v>
      </c>
      <c r="H26" s="48">
        <v>13781770.84</v>
      </c>
      <c r="I26" s="51">
        <f t="shared" si="0"/>
        <v>0.41864537021767095</v>
      </c>
      <c r="J26" s="48">
        <v>4091898.94</v>
      </c>
      <c r="K26" s="51">
        <f t="shared" si="1"/>
        <v>0.12429858009666306</v>
      </c>
      <c r="L26" s="48">
        <v>3624933.39</v>
      </c>
    </row>
    <row r="27" spans="1:12" s="52" customFormat="1">
      <c r="A27" s="45" t="s">
        <v>139</v>
      </c>
      <c r="B27" s="46" t="s">
        <v>140</v>
      </c>
      <c r="C27" s="53">
        <v>369496</v>
      </c>
      <c r="D27" s="48">
        <v>47874295</v>
      </c>
      <c r="E27" s="48">
        <v>47874295</v>
      </c>
      <c r="F27" s="49">
        <f t="shared" si="2"/>
        <v>129.56647703899367</v>
      </c>
      <c r="G27" s="50">
        <f t="shared" si="3"/>
        <v>0</v>
      </c>
      <c r="H27" s="48">
        <v>18449366.370000001</v>
      </c>
      <c r="I27" s="51">
        <f t="shared" si="0"/>
        <v>0.38537102990237249</v>
      </c>
      <c r="J27" s="48">
        <v>6772825.3699999992</v>
      </c>
      <c r="K27" s="51">
        <f t="shared" si="1"/>
        <v>0.14147102051320024</v>
      </c>
      <c r="L27" s="48">
        <v>6532760.1799999997</v>
      </c>
    </row>
    <row r="28" spans="1:12" s="52" customFormat="1" ht="24">
      <c r="A28" s="45" t="s">
        <v>137</v>
      </c>
      <c r="B28" s="46" t="s">
        <v>138</v>
      </c>
      <c r="C28" s="47">
        <v>207509</v>
      </c>
      <c r="D28" s="48">
        <v>40023575</v>
      </c>
      <c r="E28" s="48">
        <v>40636722</v>
      </c>
      <c r="F28" s="49">
        <f t="shared" si="2"/>
        <v>195.83113021603882</v>
      </c>
      <c r="G28" s="50">
        <f t="shared" si="3"/>
        <v>1.5319645983648433</v>
      </c>
      <c r="H28" s="48">
        <v>14912547.07</v>
      </c>
      <c r="I28" s="51">
        <f t="shared" si="0"/>
        <v>0.36697219500135864</v>
      </c>
      <c r="J28" s="48">
        <v>5532267.1700000009</v>
      </c>
      <c r="K28" s="51">
        <f t="shared" si="1"/>
        <v>0.13613960225433538</v>
      </c>
      <c r="L28" s="48">
        <v>5495345.5300000003</v>
      </c>
    </row>
    <row r="29" spans="1:12" s="52" customFormat="1">
      <c r="A29" s="45" t="s">
        <v>16</v>
      </c>
      <c r="B29" s="46" t="s">
        <v>136</v>
      </c>
      <c r="C29" s="53">
        <v>343980</v>
      </c>
      <c r="D29" s="48">
        <v>47366377</v>
      </c>
      <c r="E29" s="48">
        <v>45424877</v>
      </c>
      <c r="F29" s="49">
        <f t="shared" si="2"/>
        <v>132.05673876388161</v>
      </c>
      <c r="G29" s="50">
        <f t="shared" si="3"/>
        <v>-4.0988990988270029</v>
      </c>
      <c r="H29" s="48">
        <v>19186402.84</v>
      </c>
      <c r="I29" s="51">
        <f t="shared" si="0"/>
        <v>0.4223765501885674</v>
      </c>
      <c r="J29" s="48">
        <v>6251252.5600000005</v>
      </c>
      <c r="K29" s="51">
        <f t="shared" si="1"/>
        <v>0.13761738000963658</v>
      </c>
      <c r="L29" s="48">
        <v>6091277.4100000001</v>
      </c>
    </row>
    <row r="30" spans="1:12" s="52" customFormat="1" ht="36">
      <c r="A30" s="45" t="s">
        <v>134</v>
      </c>
      <c r="B30" s="46" t="s">
        <v>135</v>
      </c>
      <c r="C30" s="53">
        <v>267702</v>
      </c>
      <c r="D30" s="48">
        <v>41845856</v>
      </c>
      <c r="E30" s="48">
        <v>41845856</v>
      </c>
      <c r="F30" s="49">
        <f t="shared" si="2"/>
        <v>156.3150667533302</v>
      </c>
      <c r="G30" s="50">
        <f t="shared" si="3"/>
        <v>0</v>
      </c>
      <c r="H30" s="48">
        <v>17908711.860000003</v>
      </c>
      <c r="I30" s="51">
        <f t="shared" si="0"/>
        <v>0.42796858690141271</v>
      </c>
      <c r="J30" s="48">
        <v>5389096.1500000004</v>
      </c>
      <c r="K30" s="51">
        <f t="shared" si="1"/>
        <v>0.12878446434456975</v>
      </c>
      <c r="L30" s="48">
        <v>5019046.49</v>
      </c>
    </row>
    <row r="31" spans="1:12" s="52" customFormat="1">
      <c r="A31" s="45" t="s">
        <v>109</v>
      </c>
      <c r="B31" s="46" t="s">
        <v>133</v>
      </c>
      <c r="C31" s="53">
        <v>523848</v>
      </c>
      <c r="D31" s="48">
        <v>47743123</v>
      </c>
      <c r="E31" s="48">
        <v>48359811.799999997</v>
      </c>
      <c r="F31" s="49">
        <f t="shared" si="2"/>
        <v>92.316496006475148</v>
      </c>
      <c r="G31" s="50">
        <f t="shared" si="3"/>
        <v>1.2916808982101902</v>
      </c>
      <c r="H31" s="48">
        <v>19367906.550000001</v>
      </c>
      <c r="I31" s="51">
        <f t="shared" si="0"/>
        <v>0.40049590412177744</v>
      </c>
      <c r="J31" s="48">
        <v>6988588.4100000001</v>
      </c>
      <c r="K31" s="51">
        <f t="shared" si="1"/>
        <v>0.14451231611285967</v>
      </c>
      <c r="L31" s="48">
        <v>6799470</v>
      </c>
    </row>
    <row r="32" spans="1:12" s="52" customFormat="1" ht="24">
      <c r="A32" s="45" t="s">
        <v>131</v>
      </c>
      <c r="B32" s="46" t="s">
        <v>132</v>
      </c>
      <c r="C32" s="47">
        <v>463804</v>
      </c>
      <c r="D32" s="48">
        <v>45121420</v>
      </c>
      <c r="E32" s="48">
        <v>45121420</v>
      </c>
      <c r="F32" s="49">
        <f t="shared" si="2"/>
        <v>97.28553440677527</v>
      </c>
      <c r="G32" s="50">
        <f t="shared" si="3"/>
        <v>0</v>
      </c>
      <c r="H32" s="48">
        <v>14420074.609999999</v>
      </c>
      <c r="I32" s="51">
        <f t="shared" si="0"/>
        <v>0.31958379434867074</v>
      </c>
      <c r="J32" s="48">
        <v>6410685.0799999991</v>
      </c>
      <c r="K32" s="51">
        <f t="shared" si="1"/>
        <v>0.14207631497412979</v>
      </c>
      <c r="L32" s="48">
        <v>6191185.0700000003</v>
      </c>
    </row>
    <row r="33" spans="1:12" s="52" customFormat="1" ht="24">
      <c r="A33" s="45" t="s">
        <v>129</v>
      </c>
      <c r="B33" s="46" t="s">
        <v>130</v>
      </c>
      <c r="C33" s="47">
        <v>344632</v>
      </c>
      <c r="D33" s="48">
        <v>33592027</v>
      </c>
      <c r="E33" s="48">
        <v>33592027</v>
      </c>
      <c r="F33" s="49">
        <f t="shared" si="2"/>
        <v>97.472164511711043</v>
      </c>
      <c r="G33" s="50">
        <f t="shared" si="3"/>
        <v>0</v>
      </c>
      <c r="H33" s="48">
        <v>12212715.98</v>
      </c>
      <c r="I33" s="51">
        <f t="shared" si="0"/>
        <v>0.36355995962970622</v>
      </c>
      <c r="J33" s="48">
        <v>4449020.25</v>
      </c>
      <c r="K33" s="51">
        <f t="shared" si="1"/>
        <v>0.1324427445238717</v>
      </c>
      <c r="L33" s="48">
        <v>4427635.7300000004</v>
      </c>
    </row>
    <row r="34" spans="1:12" s="52" customFormat="1">
      <c r="A34" s="45" t="s">
        <v>90</v>
      </c>
      <c r="B34" s="46" t="s">
        <v>128</v>
      </c>
      <c r="C34" s="47">
        <v>426794</v>
      </c>
      <c r="D34" s="48">
        <v>59377637</v>
      </c>
      <c r="E34" s="48">
        <v>59800497</v>
      </c>
      <c r="F34" s="49">
        <f t="shared" si="2"/>
        <v>140.11559909464521</v>
      </c>
      <c r="G34" s="50">
        <f t="shared" si="3"/>
        <v>0.71215363454089076</v>
      </c>
      <c r="H34" s="48">
        <v>28199383.579999998</v>
      </c>
      <c r="I34" s="51">
        <f t="shared" si="0"/>
        <v>0.47155767919453911</v>
      </c>
      <c r="J34" s="48">
        <v>8341815.3999999994</v>
      </c>
      <c r="K34" s="51">
        <f t="shared" si="1"/>
        <v>0.13949408146223266</v>
      </c>
      <c r="L34" s="48">
        <v>7762395.1399999987</v>
      </c>
    </row>
    <row r="35" spans="1:12" s="52" customFormat="1" ht="24">
      <c r="A35" s="45" t="s">
        <v>84</v>
      </c>
      <c r="B35" s="46" t="s">
        <v>127</v>
      </c>
      <c r="C35" s="47">
        <v>410998</v>
      </c>
      <c r="D35" s="48">
        <v>32895617</v>
      </c>
      <c r="E35" s="48">
        <v>32895617</v>
      </c>
      <c r="F35" s="49">
        <f t="shared" si="2"/>
        <v>80.038387048112156</v>
      </c>
      <c r="G35" s="50">
        <f t="shared" si="3"/>
        <v>0</v>
      </c>
      <c r="H35" s="48">
        <v>10431874.470000001</v>
      </c>
      <c r="I35" s="51">
        <f t="shared" si="0"/>
        <v>0.31712049875823883</v>
      </c>
      <c r="J35" s="48">
        <v>3350452.4099999997</v>
      </c>
      <c r="K35" s="51">
        <f t="shared" si="1"/>
        <v>0.1018510280564125</v>
      </c>
      <c r="L35" s="48">
        <v>3309013.01</v>
      </c>
    </row>
    <row r="36" spans="1:12" s="52" customFormat="1" ht="24">
      <c r="A36" s="54" t="s">
        <v>61</v>
      </c>
      <c r="B36" s="55" t="s">
        <v>62</v>
      </c>
      <c r="C36" s="56">
        <v>211501</v>
      </c>
      <c r="D36" s="57">
        <v>27347488</v>
      </c>
      <c r="E36" s="57">
        <v>27197488</v>
      </c>
      <c r="F36" s="49">
        <f t="shared" si="2"/>
        <v>128.5927158736838</v>
      </c>
      <c r="G36" s="50">
        <f t="shared" si="3"/>
        <v>-0.54849644691314925</v>
      </c>
      <c r="H36" s="57">
        <v>8033469.9699999997</v>
      </c>
      <c r="I36" s="58">
        <f t="shared" si="0"/>
        <v>0.2953754394523494</v>
      </c>
      <c r="J36" s="57">
        <v>2871082.0100000002</v>
      </c>
      <c r="K36" s="58">
        <f t="shared" si="1"/>
        <v>0.10556423482933425</v>
      </c>
      <c r="L36" s="57">
        <v>2727493.34</v>
      </c>
    </row>
    <row r="37" spans="1:12">
      <c r="A37" s="132" t="s">
        <v>216</v>
      </c>
      <c r="B37" s="132"/>
      <c r="C37" s="39">
        <f>SUM(C5:C36)</f>
        <v>11271503</v>
      </c>
      <c r="D37" s="59">
        <f>SUM(D5:D36)</f>
        <v>1356388485</v>
      </c>
      <c r="E37" s="59">
        <f>SUM(E5:E36)</f>
        <v>1359792179.0899999</v>
      </c>
      <c r="F37" s="60">
        <f t="shared" si="2"/>
        <v>120.63982763345757</v>
      </c>
      <c r="G37" s="50">
        <f t="shared" si="3"/>
        <v>0.25093799657256444</v>
      </c>
      <c r="H37" s="59">
        <f>SUM(H5:H36)</f>
        <v>538050589.78999996</v>
      </c>
      <c r="I37" s="51">
        <f t="shared" si="0"/>
        <v>0.39568589823047384</v>
      </c>
      <c r="J37" s="59">
        <f>SUM(J5:J36)</f>
        <v>187474974.48999998</v>
      </c>
      <c r="K37" s="51">
        <f t="shared" si="1"/>
        <v>0.13787031384123857</v>
      </c>
      <c r="L37" s="59">
        <f>SUM(L5:L36)</f>
        <v>174347923.87999997</v>
      </c>
    </row>
  </sheetData>
  <mergeCells count="1">
    <mergeCell ref="A37:B3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5"/>
  <sheetViews>
    <sheetView topLeftCell="A33" workbookViewId="0">
      <selection activeCell="F45" sqref="F45"/>
    </sheetView>
  </sheetViews>
  <sheetFormatPr defaultRowHeight="12.75"/>
  <cols>
    <col min="1" max="1" width="9.140625" style="5"/>
    <col min="2" max="2" width="22.42578125" style="5" bestFit="1" customWidth="1"/>
    <col min="3" max="3" width="11.85546875" style="5" bestFit="1" customWidth="1"/>
    <col min="4" max="4" width="25.7109375" style="5" bestFit="1" customWidth="1"/>
    <col min="5" max="6" width="17.7109375" style="5" bestFit="1" customWidth="1"/>
    <col min="7" max="7" width="18.7109375" style="5" customWidth="1"/>
    <col min="8" max="8" width="18.140625" style="5" customWidth="1"/>
    <col min="9" max="9" width="17.7109375" style="5" bestFit="1" customWidth="1"/>
    <col min="10" max="11" width="9" style="5" customWidth="1"/>
    <col min="12" max="16384" width="9.140625" style="5"/>
  </cols>
  <sheetData>
    <row r="1" spans="1:12">
      <c r="E1" s="6"/>
      <c r="F1" s="6"/>
      <c r="G1" s="6"/>
      <c r="H1" s="6"/>
      <c r="I1" s="6"/>
      <c r="J1" s="6"/>
      <c r="K1" s="6"/>
      <c r="L1" s="6"/>
    </row>
    <row r="2" spans="1:12" ht="18.75">
      <c r="A2" s="105" t="s">
        <v>239</v>
      </c>
      <c r="E2" s="6"/>
      <c r="F2" s="6"/>
      <c r="G2" s="6"/>
      <c r="H2" s="6"/>
      <c r="I2" s="6"/>
      <c r="J2" s="6"/>
      <c r="K2" s="6"/>
      <c r="L2" s="6"/>
    </row>
    <row r="3" spans="1:12">
      <c r="E3" s="6"/>
      <c r="F3" s="6"/>
      <c r="G3" s="6"/>
      <c r="H3" s="6"/>
      <c r="I3" s="6"/>
      <c r="J3" s="6"/>
      <c r="K3" s="6"/>
      <c r="L3" s="6"/>
    </row>
    <row r="4" spans="1:12" ht="15">
      <c r="A4" s="133" t="s">
        <v>223</v>
      </c>
      <c r="B4" s="133"/>
      <c r="C4" s="133"/>
      <c r="D4" s="133"/>
      <c r="E4" s="96">
        <v>54407300347</v>
      </c>
      <c r="F4" s="96">
        <v>54407300346.999992</v>
      </c>
      <c r="G4" s="96">
        <v>25349570978.48</v>
      </c>
      <c r="H4" s="96">
        <v>10816050625.130001</v>
      </c>
      <c r="I4" s="96">
        <v>10451381725.259998</v>
      </c>
      <c r="J4" s="6"/>
      <c r="K4" s="6"/>
      <c r="L4" s="6"/>
    </row>
    <row r="7" spans="1:12">
      <c r="A7" s="61" t="s">
        <v>217</v>
      </c>
      <c r="B7" s="62" t="s">
        <v>218</v>
      </c>
      <c r="C7" s="61" t="s">
        <v>219</v>
      </c>
      <c r="D7" s="62" t="s">
        <v>220</v>
      </c>
      <c r="E7" s="61" t="s">
        <v>221</v>
      </c>
      <c r="F7" s="61" t="s">
        <v>222</v>
      </c>
      <c r="G7" s="61" t="s">
        <v>203</v>
      </c>
      <c r="H7" s="61" t="s">
        <v>204</v>
      </c>
      <c r="I7" s="61" t="s">
        <v>205</v>
      </c>
    </row>
    <row r="8" spans="1:12" ht="25.5">
      <c r="A8" s="15" t="s">
        <v>75</v>
      </c>
      <c r="B8" s="38" t="s">
        <v>76</v>
      </c>
      <c r="C8" s="15" t="s">
        <v>77</v>
      </c>
      <c r="D8" s="38" t="s">
        <v>78</v>
      </c>
      <c r="E8" s="17">
        <v>2061723</v>
      </c>
      <c r="F8" s="17">
        <v>2061723</v>
      </c>
      <c r="G8" s="17">
        <v>2061723</v>
      </c>
      <c r="H8" s="17">
        <v>604672.06000000006</v>
      </c>
      <c r="I8" s="17">
        <v>601437.53</v>
      </c>
    </row>
    <row r="9" spans="1:12" ht="25.5">
      <c r="A9" s="15" t="s">
        <v>75</v>
      </c>
      <c r="B9" s="38" t="s">
        <v>76</v>
      </c>
      <c r="C9" s="15" t="s">
        <v>82</v>
      </c>
      <c r="D9" s="38" t="s">
        <v>83</v>
      </c>
      <c r="E9" s="17">
        <v>248068351</v>
      </c>
      <c r="F9" s="17">
        <v>248068351</v>
      </c>
      <c r="G9" s="17">
        <v>248068351</v>
      </c>
      <c r="H9" s="17">
        <v>79347220.340000004</v>
      </c>
      <c r="I9" s="17">
        <v>79094151.150000006</v>
      </c>
    </row>
    <row r="10" spans="1:12" ht="25.5">
      <c r="A10" s="15" t="s">
        <v>75</v>
      </c>
      <c r="B10" s="38" t="s">
        <v>76</v>
      </c>
      <c r="C10" s="15" t="s">
        <v>73</v>
      </c>
      <c r="D10" s="38" t="s">
        <v>74</v>
      </c>
      <c r="E10" s="17">
        <v>58892978</v>
      </c>
      <c r="F10" s="17">
        <v>58892978</v>
      </c>
      <c r="G10" s="17">
        <v>58892978</v>
      </c>
      <c r="H10" s="17">
        <v>18556318.550000001</v>
      </c>
      <c r="I10" s="17">
        <v>18487388.890000001</v>
      </c>
    </row>
    <row r="11" spans="1:12" ht="25.5">
      <c r="A11" s="15" t="s">
        <v>79</v>
      </c>
      <c r="B11" s="38" t="s">
        <v>80</v>
      </c>
      <c r="C11" s="15" t="s">
        <v>73</v>
      </c>
      <c r="D11" s="38" t="s">
        <v>74</v>
      </c>
      <c r="E11" s="17">
        <v>15987003</v>
      </c>
      <c r="F11" s="17">
        <v>15987003</v>
      </c>
      <c r="G11" s="17">
        <v>15987003</v>
      </c>
      <c r="H11" s="17">
        <v>8297714.6200000001</v>
      </c>
      <c r="I11" s="17">
        <v>8297714.6200000001</v>
      </c>
    </row>
    <row r="12" spans="1:12" ht="25.5">
      <c r="A12" s="15" t="s">
        <v>79</v>
      </c>
      <c r="B12" s="38" t="s">
        <v>80</v>
      </c>
      <c r="C12" s="15" t="s">
        <v>82</v>
      </c>
      <c r="D12" s="38" t="s">
        <v>83</v>
      </c>
      <c r="E12" s="17">
        <v>137224025</v>
      </c>
      <c r="F12" s="17">
        <v>137224025</v>
      </c>
      <c r="G12" s="17">
        <v>137224025</v>
      </c>
      <c r="H12" s="17">
        <v>62489718.710000001</v>
      </c>
      <c r="I12" s="17">
        <v>62489718.710000001</v>
      </c>
    </row>
    <row r="13" spans="1:12" ht="25.5">
      <c r="A13" s="15" t="s">
        <v>71</v>
      </c>
      <c r="B13" s="38" t="s">
        <v>72</v>
      </c>
      <c r="C13" s="15" t="s">
        <v>73</v>
      </c>
      <c r="D13" s="38" t="s">
        <v>74</v>
      </c>
      <c r="E13" s="17">
        <v>1266575658</v>
      </c>
      <c r="F13" s="17">
        <v>1266575658</v>
      </c>
      <c r="G13" s="17">
        <v>1266575658</v>
      </c>
      <c r="H13" s="17">
        <v>213185358.69</v>
      </c>
      <c r="I13" s="17">
        <v>213185358.69</v>
      </c>
    </row>
    <row r="14" spans="1:12" ht="25.5">
      <c r="A14" s="15" t="s">
        <v>71</v>
      </c>
      <c r="B14" s="38" t="s">
        <v>72</v>
      </c>
      <c r="C14" s="15" t="s">
        <v>82</v>
      </c>
      <c r="D14" s="38" t="s">
        <v>83</v>
      </c>
      <c r="E14" s="17">
        <v>1544474940</v>
      </c>
      <c r="F14" s="17">
        <v>1544474940</v>
      </c>
      <c r="G14" s="17">
        <v>1544474940</v>
      </c>
      <c r="H14" s="17">
        <v>425779116.63</v>
      </c>
      <c r="I14" s="17">
        <v>425779116.63</v>
      </c>
    </row>
    <row r="15" spans="1:12" ht="25.5">
      <c r="A15" s="15" t="s">
        <v>71</v>
      </c>
      <c r="B15" s="38" t="s">
        <v>72</v>
      </c>
      <c r="C15" s="15" t="s">
        <v>85</v>
      </c>
      <c r="D15" s="38" t="s">
        <v>48</v>
      </c>
      <c r="E15" s="17">
        <v>10000</v>
      </c>
      <c r="F15" s="17">
        <v>10000</v>
      </c>
      <c r="G15" s="17">
        <v>0</v>
      </c>
      <c r="H15" s="17">
        <v>0</v>
      </c>
      <c r="I15" s="17">
        <v>0</v>
      </c>
    </row>
    <row r="16" spans="1:12" ht="25.5">
      <c r="A16" s="15" t="s">
        <v>71</v>
      </c>
      <c r="B16" s="38" t="s">
        <v>72</v>
      </c>
      <c r="C16" s="15" t="s">
        <v>77</v>
      </c>
      <c r="D16" s="38" t="s">
        <v>78</v>
      </c>
      <c r="E16" s="17">
        <v>2804137</v>
      </c>
      <c r="F16" s="17">
        <v>2804137</v>
      </c>
      <c r="G16" s="17">
        <v>2804137</v>
      </c>
      <c r="H16" s="17">
        <v>2304756.12</v>
      </c>
      <c r="I16" s="17">
        <v>2304756.12</v>
      </c>
    </row>
    <row r="18" spans="1:9" ht="15">
      <c r="D18" s="101" t="s">
        <v>237</v>
      </c>
      <c r="E18" s="90">
        <f t="shared" ref="E18:I18" si="0">SUM(E8:E17)</f>
        <v>3276098815</v>
      </c>
      <c r="F18" s="90">
        <f t="shared" si="0"/>
        <v>3276098815</v>
      </c>
      <c r="G18" s="90">
        <f t="shared" si="0"/>
        <v>3276088815</v>
      </c>
      <c r="H18" s="90">
        <f t="shared" si="0"/>
        <v>810564875.72000003</v>
      </c>
      <c r="I18" s="90">
        <f t="shared" si="0"/>
        <v>810239642.34000003</v>
      </c>
    </row>
    <row r="19" spans="1:9" ht="15">
      <c r="D19" s="68"/>
    </row>
    <row r="20" spans="1:9" ht="15">
      <c r="D20" s="103" t="s">
        <v>238</v>
      </c>
      <c r="E20" s="104">
        <f>E18/E4*100</f>
        <v>6.0214324072424645</v>
      </c>
      <c r="F20" s="104">
        <f>F18/F4*100</f>
        <v>6.0214324072424654</v>
      </c>
      <c r="G20" s="104">
        <f>G18/G4*100</f>
        <v>12.923645996932919</v>
      </c>
      <c r="H20" s="104">
        <f>H18/H4*100</f>
        <v>7.4940928423239299</v>
      </c>
      <c r="I20" s="104">
        <f>I18/I4*100</f>
        <v>7.7524643500650985</v>
      </c>
    </row>
    <row r="26" spans="1:9" ht="18.75">
      <c r="A26" s="105" t="s">
        <v>236</v>
      </c>
      <c r="B26" s="68"/>
      <c r="C26" s="68"/>
      <c r="D26" s="68"/>
      <c r="E26" s="68"/>
      <c r="F26" s="68"/>
      <c r="G26" s="68"/>
      <c r="H26" s="68"/>
      <c r="I26" s="68"/>
    </row>
    <row r="27" spans="1:9" ht="15">
      <c r="A27" s="68"/>
      <c r="B27" s="68"/>
      <c r="C27" s="68"/>
      <c r="D27" s="68"/>
      <c r="E27" s="68"/>
      <c r="F27" s="68"/>
      <c r="G27" s="68"/>
      <c r="H27" s="68"/>
      <c r="I27" s="68"/>
    </row>
    <row r="28" spans="1:9" ht="15">
      <c r="A28" s="134" t="s">
        <v>223</v>
      </c>
      <c r="B28" s="134"/>
      <c r="C28" s="134"/>
      <c r="D28" s="134"/>
      <c r="E28" s="97">
        <v>51393748121</v>
      </c>
      <c r="F28" s="97">
        <v>51434312642.13002</v>
      </c>
      <c r="G28" s="97">
        <v>46362820162.850182</v>
      </c>
      <c r="H28" s="97">
        <v>43569713747.540085</v>
      </c>
      <c r="I28" s="97">
        <v>43273323289.470085</v>
      </c>
    </row>
    <row r="29" spans="1:9" ht="15">
      <c r="A29" s="68"/>
      <c r="B29" s="68"/>
      <c r="C29" s="68"/>
      <c r="D29" s="68"/>
      <c r="E29" s="68"/>
      <c r="F29" s="68"/>
      <c r="G29" s="68"/>
      <c r="H29" s="68"/>
      <c r="I29" s="68"/>
    </row>
    <row r="30" spans="1:9" ht="15">
      <c r="A30" s="68"/>
      <c r="B30" s="68"/>
      <c r="C30" s="68"/>
      <c r="D30" s="68"/>
      <c r="E30" s="68"/>
      <c r="F30" s="68"/>
      <c r="G30" s="68"/>
      <c r="H30" s="68"/>
      <c r="I30" s="68"/>
    </row>
    <row r="31" spans="1:9">
      <c r="A31" s="98" t="s">
        <v>217</v>
      </c>
      <c r="B31" s="99" t="s">
        <v>218</v>
      </c>
      <c r="C31" s="98" t="s">
        <v>219</v>
      </c>
      <c r="D31" s="98" t="s">
        <v>220</v>
      </c>
      <c r="E31" s="98" t="s">
        <v>221</v>
      </c>
      <c r="F31" s="98" t="s">
        <v>222</v>
      </c>
      <c r="G31" s="98" t="s">
        <v>203</v>
      </c>
      <c r="H31" s="98" t="s">
        <v>204</v>
      </c>
      <c r="I31" s="98" t="s">
        <v>205</v>
      </c>
    </row>
    <row r="32" spans="1:9" ht="30">
      <c r="A32" s="74" t="s">
        <v>75</v>
      </c>
      <c r="B32" s="75" t="s">
        <v>76</v>
      </c>
      <c r="C32" s="74" t="s">
        <v>73</v>
      </c>
      <c r="D32" s="100" t="s">
        <v>74</v>
      </c>
      <c r="E32" s="76">
        <v>67868404</v>
      </c>
      <c r="F32" s="76">
        <v>67868404</v>
      </c>
      <c r="G32" s="76">
        <v>64878027.18</v>
      </c>
      <c r="H32" s="76">
        <v>64878015.289999999</v>
      </c>
      <c r="I32" s="76">
        <v>64878015.289999999</v>
      </c>
    </row>
    <row r="33" spans="1:9" ht="30">
      <c r="A33" s="74" t="s">
        <v>75</v>
      </c>
      <c r="B33" s="75" t="s">
        <v>76</v>
      </c>
      <c r="C33" s="74" t="s">
        <v>77</v>
      </c>
      <c r="D33" s="100" t="s">
        <v>78</v>
      </c>
      <c r="E33" s="76">
        <v>2134045</v>
      </c>
      <c r="F33" s="76">
        <v>2239587.2999999998</v>
      </c>
      <c r="G33" s="76">
        <v>2131472.33</v>
      </c>
      <c r="H33" s="76">
        <v>2131472.33</v>
      </c>
      <c r="I33" s="76">
        <v>2131472.33</v>
      </c>
    </row>
    <row r="34" spans="1:9" ht="30">
      <c r="A34" s="74" t="s">
        <v>75</v>
      </c>
      <c r="B34" s="75" t="s">
        <v>76</v>
      </c>
      <c r="C34" s="74" t="s">
        <v>82</v>
      </c>
      <c r="D34" s="100" t="s">
        <v>83</v>
      </c>
      <c r="E34" s="76">
        <v>280584141</v>
      </c>
      <c r="F34" s="76">
        <v>280584141</v>
      </c>
      <c r="G34" s="76">
        <v>274538307.67000002</v>
      </c>
      <c r="H34" s="76">
        <v>274538307.67000002</v>
      </c>
      <c r="I34" s="76">
        <v>274538307.67000002</v>
      </c>
    </row>
    <row r="35" spans="1:9" ht="30">
      <c r="A35" s="74" t="s">
        <v>79</v>
      </c>
      <c r="B35" s="75" t="s">
        <v>80</v>
      </c>
      <c r="C35" s="74" t="s">
        <v>82</v>
      </c>
      <c r="D35" s="100" t="s">
        <v>83</v>
      </c>
      <c r="E35" s="76">
        <v>101829484</v>
      </c>
      <c r="F35" s="76">
        <v>112647754</v>
      </c>
      <c r="G35" s="76">
        <v>110236203.59</v>
      </c>
      <c r="H35" s="76">
        <v>110236203.59</v>
      </c>
      <c r="I35" s="76">
        <v>110236203.59</v>
      </c>
    </row>
    <row r="36" spans="1:9" ht="30">
      <c r="A36" s="74" t="s">
        <v>79</v>
      </c>
      <c r="B36" s="75" t="s">
        <v>80</v>
      </c>
      <c r="C36" s="74" t="s">
        <v>73</v>
      </c>
      <c r="D36" s="100" t="s">
        <v>74</v>
      </c>
      <c r="E36" s="76">
        <v>13822320</v>
      </c>
      <c r="F36" s="76">
        <v>15458320</v>
      </c>
      <c r="G36" s="76">
        <v>15143376.119999999</v>
      </c>
      <c r="H36" s="76">
        <v>15143376.119999999</v>
      </c>
      <c r="I36" s="76">
        <v>15143376.119999999</v>
      </c>
    </row>
    <row r="37" spans="1:9" ht="45">
      <c r="A37" s="74" t="s">
        <v>71</v>
      </c>
      <c r="B37" s="75" t="s">
        <v>72</v>
      </c>
      <c r="C37" s="74" t="s">
        <v>77</v>
      </c>
      <c r="D37" s="100" t="s">
        <v>78</v>
      </c>
      <c r="E37" s="76">
        <v>2623772</v>
      </c>
      <c r="F37" s="76">
        <v>2623772</v>
      </c>
      <c r="G37" s="76">
        <v>2601173.08</v>
      </c>
      <c r="H37" s="76">
        <v>2601173.08</v>
      </c>
      <c r="I37" s="76">
        <v>2601173.08</v>
      </c>
    </row>
    <row r="38" spans="1:9" ht="45">
      <c r="A38" s="74" t="s">
        <v>71</v>
      </c>
      <c r="B38" s="75" t="s">
        <v>72</v>
      </c>
      <c r="C38" s="74" t="s">
        <v>73</v>
      </c>
      <c r="D38" s="100" t="s">
        <v>74</v>
      </c>
      <c r="E38" s="76">
        <v>2458247158</v>
      </c>
      <c r="F38" s="76">
        <v>1533528923.6199999</v>
      </c>
      <c r="G38" s="76">
        <v>1492789450.9200001</v>
      </c>
      <c r="H38" s="76">
        <v>1492789450.9200001</v>
      </c>
      <c r="I38" s="76">
        <v>1492789450.9200001</v>
      </c>
    </row>
    <row r="39" spans="1:9" ht="45">
      <c r="A39" s="74" t="s">
        <v>71</v>
      </c>
      <c r="B39" s="75" t="s">
        <v>72</v>
      </c>
      <c r="C39" s="74" t="s">
        <v>85</v>
      </c>
      <c r="D39" s="100" t="s">
        <v>48</v>
      </c>
      <c r="E39" s="76">
        <v>10000</v>
      </c>
      <c r="F39" s="76">
        <v>10000</v>
      </c>
      <c r="G39" s="76">
        <v>0</v>
      </c>
      <c r="H39" s="76">
        <v>0</v>
      </c>
      <c r="I39" s="76">
        <v>0</v>
      </c>
    </row>
    <row r="40" spans="1:9" ht="45">
      <c r="A40" s="74" t="s">
        <v>71</v>
      </c>
      <c r="B40" s="75" t="s">
        <v>72</v>
      </c>
      <c r="C40" s="74" t="s">
        <v>82</v>
      </c>
      <c r="D40" s="100" t="s">
        <v>83</v>
      </c>
      <c r="E40" s="76">
        <v>1408318496</v>
      </c>
      <c r="F40" s="76">
        <v>1297414357.76</v>
      </c>
      <c r="G40" s="76">
        <v>1275461886.4100001</v>
      </c>
      <c r="H40" s="76">
        <v>1275461886.4100001</v>
      </c>
      <c r="I40" s="76">
        <v>1275461886.4100001</v>
      </c>
    </row>
    <row r="41" spans="1:9" ht="15">
      <c r="A41" s="67"/>
      <c r="B41" s="67"/>
      <c r="C41" s="67"/>
      <c r="D41" s="67"/>
      <c r="E41" s="67"/>
      <c r="F41" s="67"/>
      <c r="G41" s="67"/>
      <c r="H41" s="67"/>
      <c r="I41" s="67"/>
    </row>
    <row r="42" spans="1:9" ht="15">
      <c r="A42" s="67"/>
      <c r="B42" s="67"/>
      <c r="C42" s="67"/>
      <c r="D42" s="67"/>
      <c r="E42" s="67"/>
      <c r="F42" s="67"/>
      <c r="G42" s="67"/>
      <c r="H42" s="67"/>
      <c r="I42" s="67"/>
    </row>
    <row r="43" spans="1:9" ht="15">
      <c r="A43" s="68"/>
      <c r="B43" s="68"/>
      <c r="C43" s="68"/>
      <c r="D43" s="101" t="s">
        <v>237</v>
      </c>
      <c r="E43" s="102">
        <f>SUM(E32:E41)</f>
        <v>4335437820</v>
      </c>
      <c r="F43" s="102">
        <f t="shared" ref="F43:I43" si="1">SUM(F32:F41)</f>
        <v>3312375259.6799998</v>
      </c>
      <c r="G43" s="102">
        <f t="shared" si="1"/>
        <v>3237779897.3000002</v>
      </c>
      <c r="H43" s="102">
        <f t="shared" si="1"/>
        <v>3237779885.4099998</v>
      </c>
      <c r="I43" s="102">
        <f t="shared" si="1"/>
        <v>3237779885.4099998</v>
      </c>
    </row>
    <row r="44" spans="1:9" ht="15">
      <c r="A44" s="68"/>
      <c r="B44" s="68"/>
      <c r="C44" s="68"/>
      <c r="D44" s="68"/>
      <c r="E44" s="68"/>
      <c r="F44" s="68"/>
      <c r="G44" s="68"/>
      <c r="H44" s="68"/>
      <c r="I44" s="68"/>
    </row>
    <row r="45" spans="1:9" ht="15">
      <c r="A45" s="68"/>
      <c r="B45" s="68"/>
      <c r="C45" s="68"/>
      <c r="D45" s="103" t="s">
        <v>238</v>
      </c>
      <c r="E45" s="104">
        <f>E43/E28*100</f>
        <v>8.4357299837185771</v>
      </c>
      <c r="F45" s="104">
        <f t="shared" ref="F45:I45" si="2">F43/F28*100</f>
        <v>6.4400107428806628</v>
      </c>
      <c r="G45" s="104">
        <f t="shared" si="2"/>
        <v>6.9835697783854487</v>
      </c>
      <c r="H45" s="104">
        <f t="shared" si="2"/>
        <v>7.4312626981461456</v>
      </c>
      <c r="I45" s="104">
        <f t="shared" si="2"/>
        <v>7.4821613855524358</v>
      </c>
    </row>
  </sheetData>
  <sortState ref="A8:I16">
    <sortCondition ref="A8:A16"/>
  </sortState>
  <mergeCells count="2">
    <mergeCell ref="A4:D4"/>
    <mergeCell ref="A28:D2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2"/>
  <sheetViews>
    <sheetView workbookViewId="0">
      <selection activeCell="B3" sqref="B3"/>
    </sheetView>
  </sheetViews>
  <sheetFormatPr defaultRowHeight="12.75"/>
  <cols>
    <col min="1" max="1" width="12.42578125" style="5" customWidth="1"/>
    <col min="2" max="2" width="30.28515625" style="5" customWidth="1"/>
    <col min="3" max="4" width="17.7109375" style="5" bestFit="1" customWidth="1"/>
    <col min="5" max="5" width="1.7109375" style="5" customWidth="1"/>
    <col min="6" max="7" width="17.7109375" style="5" bestFit="1" customWidth="1"/>
    <col min="8" max="8" width="1.140625" style="5" customWidth="1"/>
    <col min="9" max="9" width="12.7109375" style="92" customWidth="1"/>
    <col min="10" max="10" width="14" style="92" bestFit="1" customWidth="1"/>
    <col min="11" max="11" width="2.140625" style="92" customWidth="1"/>
    <col min="12" max="12" width="13.85546875" style="92" customWidth="1"/>
    <col min="13" max="16384" width="9.140625" style="5"/>
  </cols>
  <sheetData>
    <row r="1" spans="1:12" ht="23.25">
      <c r="A1" s="89" t="s">
        <v>224</v>
      </c>
    </row>
    <row r="4" spans="1:12">
      <c r="C4" s="135">
        <v>2015</v>
      </c>
      <c r="D4" s="135"/>
      <c r="F4" s="135">
        <v>2016</v>
      </c>
      <c r="G4" s="135"/>
      <c r="I4" s="137" t="s">
        <v>225</v>
      </c>
      <c r="J4" s="137"/>
      <c r="K4" s="137"/>
      <c r="L4" s="137"/>
    </row>
    <row r="5" spans="1:12" ht="24">
      <c r="A5" s="1" t="s">
        <v>1</v>
      </c>
      <c r="B5" s="1" t="s">
        <v>2</v>
      </c>
      <c r="C5" s="2" t="s">
        <v>200</v>
      </c>
      <c r="D5" s="2" t="s">
        <v>201</v>
      </c>
      <c r="F5" s="2" t="s">
        <v>200</v>
      </c>
      <c r="G5" s="2" t="s">
        <v>201</v>
      </c>
      <c r="I5" s="93" t="s">
        <v>234</v>
      </c>
      <c r="J5" s="93" t="s">
        <v>226</v>
      </c>
      <c r="L5" s="93" t="s">
        <v>235</v>
      </c>
    </row>
    <row r="6" spans="1:12">
      <c r="A6" s="15" t="s">
        <v>81</v>
      </c>
      <c r="B6" s="38" t="s">
        <v>189</v>
      </c>
      <c r="C6" s="17">
        <f>'org-15'!D6</f>
        <v>548390000</v>
      </c>
      <c r="D6" s="17">
        <f>'org-15'!E6</f>
        <v>508049000</v>
      </c>
      <c r="F6" s="17">
        <f>'org-16'!C6</f>
        <v>570714000</v>
      </c>
      <c r="G6" s="17">
        <f>'org-16'!D6</f>
        <v>570714000</v>
      </c>
      <c r="I6" s="94">
        <f>((F6/C6)-1)*100</f>
        <v>4.0708255073943711</v>
      </c>
      <c r="J6" s="94">
        <f>((F6/D6)-1)*100</f>
        <v>12.334440181950956</v>
      </c>
      <c r="L6" s="94">
        <f>((G6/D6)-1)*100</f>
        <v>12.334440181950956</v>
      </c>
    </row>
    <row r="7" spans="1:12" ht="25.5">
      <c r="A7" s="15" t="s">
        <v>191</v>
      </c>
      <c r="B7" s="38" t="s">
        <v>192</v>
      </c>
      <c r="C7" s="17">
        <f>'org-15'!D7</f>
        <v>4610000</v>
      </c>
      <c r="D7" s="17">
        <f>'org-15'!E7</f>
        <v>13610000</v>
      </c>
      <c r="F7" s="17">
        <f>'org-16'!C7</f>
        <v>6289000</v>
      </c>
      <c r="G7" s="17">
        <f>'org-16'!D7</f>
        <v>6289000</v>
      </c>
      <c r="I7" s="94">
        <f>((F7/C7)-1)*100</f>
        <v>36.42082429501086</v>
      </c>
      <c r="J7" s="94">
        <f>((F7/D7)-1)*100</f>
        <v>-53.791329904481998</v>
      </c>
      <c r="L7" s="94">
        <f>((G7/D7)-1)*100</f>
        <v>-53.791329904481998</v>
      </c>
    </row>
    <row r="8" spans="1:12" ht="25.5">
      <c r="A8" s="15" t="s">
        <v>38</v>
      </c>
      <c r="B8" s="38" t="s">
        <v>190</v>
      </c>
      <c r="C8" s="17">
        <f>'org-15'!D8</f>
        <v>268920000</v>
      </c>
      <c r="D8" s="17">
        <f>'org-15'!E8</f>
        <v>268920000</v>
      </c>
      <c r="F8" s="17">
        <f>'org-16'!C8</f>
        <v>235785000</v>
      </c>
      <c r="G8" s="17">
        <f>'org-16'!D8</f>
        <v>264518316.81999999</v>
      </c>
      <c r="I8" s="94">
        <f>((F8/C8)-1)*100</f>
        <v>-12.321508255243197</v>
      </c>
      <c r="J8" s="94">
        <f>((F8/D8)-1)*100</f>
        <v>-12.321508255243197</v>
      </c>
      <c r="L8" s="94">
        <f>((G8/D8)-1)*100</f>
        <v>-1.6368002305518381</v>
      </c>
    </row>
    <row r="9" spans="1:12" ht="25.5">
      <c r="A9" s="15" t="s">
        <v>193</v>
      </c>
      <c r="B9" s="38" t="s">
        <v>194</v>
      </c>
      <c r="C9" s="17">
        <f>'org-15'!D9</f>
        <v>2850000</v>
      </c>
      <c r="D9" s="17">
        <f>'org-15'!E9</f>
        <v>10314646.129999999</v>
      </c>
      <c r="F9" s="17">
        <f>'org-16'!C9</f>
        <v>2950000</v>
      </c>
      <c r="G9" s="17">
        <f>'org-16'!D9</f>
        <v>2950000</v>
      </c>
      <c r="I9" s="94">
        <f>((F9/C9)-1)*100</f>
        <v>3.5087719298245723</v>
      </c>
      <c r="J9" s="94">
        <f>((F9/D9)-1)*100</f>
        <v>-71.399891350417079</v>
      </c>
      <c r="L9" s="94">
        <f>((G9/D9)-1)*100</f>
        <v>-71.399891350417079</v>
      </c>
    </row>
    <row r="10" spans="1:12">
      <c r="A10" s="9"/>
      <c r="B10" s="8"/>
    </row>
    <row r="11" spans="1:12">
      <c r="A11" s="9"/>
      <c r="B11" s="8"/>
    </row>
    <row r="12" spans="1:12">
      <c r="A12" s="15" t="s">
        <v>10</v>
      </c>
      <c r="B12" s="38" t="s">
        <v>11</v>
      </c>
      <c r="C12" s="17">
        <f>'org-15'!D12</f>
        <v>389521433</v>
      </c>
      <c r="D12" s="17">
        <f>'org-15'!E12</f>
        <v>308336134.44</v>
      </c>
      <c r="F12" s="17">
        <f>'org-16'!C12</f>
        <v>411645874</v>
      </c>
      <c r="G12" s="17">
        <f>'org-16'!D12</f>
        <v>375541400.5</v>
      </c>
      <c r="I12" s="94">
        <f t="shared" ref="I12:I25" si="0">((F12/C12)-1)*100</f>
        <v>5.6799033700412505</v>
      </c>
      <c r="J12" s="94">
        <f t="shared" ref="J12:J25" si="1">((F12/D12)-1)*100</f>
        <v>33.505557091980506</v>
      </c>
      <c r="L12" s="94">
        <f t="shared" ref="L12:L25" si="2">((G12/D12)-1)*100</f>
        <v>21.796104495523426</v>
      </c>
    </row>
    <row r="13" spans="1:12" ht="25.5">
      <c r="A13" s="15" t="s">
        <v>53</v>
      </c>
      <c r="B13" s="38" t="s">
        <v>111</v>
      </c>
      <c r="C13" s="17">
        <f>'org-15'!D13</f>
        <v>527996770</v>
      </c>
      <c r="D13" s="17">
        <f>'org-15'!E13</f>
        <v>639178158.53999984</v>
      </c>
      <c r="F13" s="17">
        <f>'org-16'!C13</f>
        <v>685290224</v>
      </c>
      <c r="G13" s="17">
        <f>'org-16'!D13</f>
        <v>679721516.56999993</v>
      </c>
      <c r="I13" s="94">
        <f t="shared" si="0"/>
        <v>29.790609135733924</v>
      </c>
      <c r="J13" s="94">
        <f t="shared" si="1"/>
        <v>7.2142742745353816</v>
      </c>
      <c r="L13" s="94">
        <f t="shared" si="2"/>
        <v>6.3430449692787549</v>
      </c>
    </row>
    <row r="14" spans="1:12">
      <c r="A14" s="15" t="s">
        <v>19</v>
      </c>
      <c r="B14" s="38" t="s">
        <v>108</v>
      </c>
      <c r="C14" s="17">
        <f>'org-15'!D14</f>
        <v>265580850</v>
      </c>
      <c r="D14" s="17">
        <f>'org-15'!E14</f>
        <v>303725644</v>
      </c>
      <c r="F14" s="17">
        <f>'org-16'!C14</f>
        <v>251858428</v>
      </c>
      <c r="G14" s="17">
        <f>'org-16'!D14</f>
        <v>281011227.45999998</v>
      </c>
      <c r="I14" s="94">
        <f t="shared" si="0"/>
        <v>-5.1669470897468646</v>
      </c>
      <c r="J14" s="94">
        <f t="shared" si="1"/>
        <v>-17.076995974696164</v>
      </c>
      <c r="L14" s="94">
        <f t="shared" si="2"/>
        <v>-7.4785968813354531</v>
      </c>
    </row>
    <row r="15" spans="1:12">
      <c r="A15" s="15" t="s">
        <v>23</v>
      </c>
      <c r="B15" s="38" t="s">
        <v>107</v>
      </c>
      <c r="C15" s="17">
        <f>'org-15'!D15</f>
        <v>1172185021</v>
      </c>
      <c r="D15" s="17">
        <f>'org-15'!E15</f>
        <v>828473960.90000021</v>
      </c>
      <c r="F15" s="17">
        <f>'org-16'!C15</f>
        <v>749416037</v>
      </c>
      <c r="G15" s="17">
        <f>'org-16'!D15</f>
        <v>739570342.95000017</v>
      </c>
      <c r="I15" s="94">
        <f t="shared" si="0"/>
        <v>-36.066745132038335</v>
      </c>
      <c r="J15" s="94">
        <f t="shared" si="1"/>
        <v>-9.5425961021293642</v>
      </c>
      <c r="L15" s="94">
        <f t="shared" si="2"/>
        <v>-10.731009319040153</v>
      </c>
    </row>
    <row r="16" spans="1:12">
      <c r="A16" s="15" t="s">
        <v>29</v>
      </c>
      <c r="B16" s="38" t="s">
        <v>104</v>
      </c>
      <c r="C16" s="17">
        <f>'org-15'!D16</f>
        <v>9792348985</v>
      </c>
      <c r="D16" s="17">
        <f>'org-15'!E16</f>
        <v>9999427020.2899952</v>
      </c>
      <c r="F16" s="17">
        <f>'org-16'!C16</f>
        <v>11096151037</v>
      </c>
      <c r="G16" s="17">
        <f>'org-16'!D16</f>
        <v>11140176028</v>
      </c>
      <c r="I16" s="94">
        <f t="shared" si="0"/>
        <v>13.314497410143101</v>
      </c>
      <c r="J16" s="94">
        <f t="shared" si="1"/>
        <v>10.967868603717235</v>
      </c>
      <c r="L16" s="94">
        <f t="shared" si="2"/>
        <v>11.408143740589271</v>
      </c>
    </row>
    <row r="17" spans="1:12" ht="25.5">
      <c r="A17" s="15" t="s">
        <v>32</v>
      </c>
      <c r="B17" s="38" t="s">
        <v>102</v>
      </c>
      <c r="C17" s="17">
        <f>'org-15'!D17</f>
        <v>431379612</v>
      </c>
      <c r="D17" s="17">
        <f>'org-15'!E17</f>
        <v>411378874.63</v>
      </c>
      <c r="F17" s="17">
        <f>'org-16'!C17</f>
        <v>471734100</v>
      </c>
      <c r="G17" s="17">
        <f>'org-16'!D17</f>
        <v>471619216.17000002</v>
      </c>
      <c r="I17" s="94">
        <f t="shared" si="0"/>
        <v>9.3547508684763692</v>
      </c>
      <c r="J17" s="94">
        <f t="shared" si="1"/>
        <v>14.671445009004014</v>
      </c>
      <c r="L17" s="94">
        <f t="shared" si="2"/>
        <v>14.643518482610718</v>
      </c>
    </row>
    <row r="18" spans="1:12" ht="25.5">
      <c r="A18" s="15" t="s">
        <v>87</v>
      </c>
      <c r="B18" s="38" t="s">
        <v>100</v>
      </c>
      <c r="C18" s="17">
        <f>'org-15'!D18</f>
        <v>573325244</v>
      </c>
      <c r="D18" s="17">
        <f>'org-15'!E18</f>
        <v>283448195.75</v>
      </c>
      <c r="F18" s="17">
        <f>'org-16'!C18</f>
        <v>586006560</v>
      </c>
      <c r="G18" s="17">
        <f>'org-16'!D18</f>
        <v>560259856.78999996</v>
      </c>
      <c r="I18" s="94">
        <f t="shared" si="0"/>
        <v>2.2118886500661405</v>
      </c>
      <c r="J18" s="94">
        <f t="shared" si="1"/>
        <v>106.74203215491804</v>
      </c>
      <c r="L18" s="94">
        <f t="shared" si="2"/>
        <v>97.658642810394383</v>
      </c>
    </row>
    <row r="19" spans="1:12" ht="25.5">
      <c r="A19" s="15" t="s">
        <v>35</v>
      </c>
      <c r="B19" s="38" t="s">
        <v>99</v>
      </c>
      <c r="C19" s="17">
        <f>'org-15'!D19</f>
        <v>2044420865</v>
      </c>
      <c r="D19" s="17">
        <f>'org-15'!E19</f>
        <v>2577792187.2800002</v>
      </c>
      <c r="F19" s="17">
        <f>'org-16'!C19</f>
        <v>2248510385</v>
      </c>
      <c r="G19" s="17">
        <f>'org-16'!D19</f>
        <v>2248399444.3299999</v>
      </c>
      <c r="I19" s="94">
        <f t="shared" si="0"/>
        <v>9.9827547005591821</v>
      </c>
      <c r="J19" s="94">
        <f t="shared" si="1"/>
        <v>-12.773791615353113</v>
      </c>
      <c r="L19" s="94">
        <f t="shared" si="2"/>
        <v>-12.77809532418377</v>
      </c>
    </row>
    <row r="20" spans="1:12" ht="25.5">
      <c r="A20" s="15" t="s">
        <v>68</v>
      </c>
      <c r="B20" s="38" t="s">
        <v>98</v>
      </c>
      <c r="C20" s="17">
        <f>'org-15'!D20</f>
        <v>187432459</v>
      </c>
      <c r="D20" s="17">
        <f>'org-15'!E20</f>
        <v>214981200.94</v>
      </c>
      <c r="F20" s="17">
        <f>'org-16'!C20</f>
        <v>248633687</v>
      </c>
      <c r="G20" s="17">
        <f>'org-16'!D20</f>
        <v>249090860.13</v>
      </c>
      <c r="I20" s="94">
        <f t="shared" si="0"/>
        <v>32.652416943428129</v>
      </c>
      <c r="J20" s="94">
        <f t="shared" si="1"/>
        <v>15.653687816820883</v>
      </c>
      <c r="L20" s="94">
        <f t="shared" si="2"/>
        <v>15.866345076153809</v>
      </c>
    </row>
    <row r="21" spans="1:12" ht="25.5">
      <c r="A21" s="15" t="s">
        <v>51</v>
      </c>
      <c r="B21" s="38" t="s">
        <v>97</v>
      </c>
      <c r="C21" s="17">
        <f>'org-15'!D21</f>
        <v>1631114219</v>
      </c>
      <c r="D21" s="17">
        <f>'org-15'!E21</f>
        <v>1180101433.9200003</v>
      </c>
      <c r="F21" s="17">
        <f>'org-16'!C21</f>
        <v>1828582666</v>
      </c>
      <c r="G21" s="17">
        <f>'org-16'!D21</f>
        <v>1687143453.8799999</v>
      </c>
      <c r="I21" s="94">
        <f t="shared" si="0"/>
        <v>12.10635311125321</v>
      </c>
      <c r="J21" s="94">
        <f t="shared" si="1"/>
        <v>54.951312949930767</v>
      </c>
      <c r="L21" s="94">
        <f t="shared" si="2"/>
        <v>42.965969312971119</v>
      </c>
    </row>
    <row r="22" spans="1:12">
      <c r="A22" s="15" t="s">
        <v>13</v>
      </c>
      <c r="B22" s="38" t="s">
        <v>96</v>
      </c>
      <c r="C22" s="17">
        <f>'org-15'!D22</f>
        <v>60748109</v>
      </c>
      <c r="D22" s="17">
        <f>'org-15'!E22</f>
        <v>62445266.600000001</v>
      </c>
      <c r="F22" s="17">
        <f>'org-16'!C22</f>
        <v>69690675</v>
      </c>
      <c r="G22" s="17">
        <f>'org-16'!D22</f>
        <v>69328397.340000004</v>
      </c>
      <c r="I22" s="94">
        <f t="shared" si="0"/>
        <v>14.720731471657821</v>
      </c>
      <c r="J22" s="94">
        <f t="shared" si="1"/>
        <v>11.602814423727681</v>
      </c>
      <c r="L22" s="94">
        <f t="shared" si="2"/>
        <v>11.022662108387893</v>
      </c>
    </row>
    <row r="23" spans="1:12" ht="38.25">
      <c r="A23" s="15" t="s">
        <v>39</v>
      </c>
      <c r="B23" s="38" t="s">
        <v>95</v>
      </c>
      <c r="C23" s="17">
        <f>'org-15'!D23</f>
        <v>177846160</v>
      </c>
      <c r="D23" s="17">
        <f>'org-15'!E23</f>
        <v>165900184.45999998</v>
      </c>
      <c r="F23" s="17">
        <f>'org-16'!C23</f>
        <v>203437962</v>
      </c>
      <c r="G23" s="17">
        <f>'org-16'!D23</f>
        <v>203302338.17000002</v>
      </c>
      <c r="I23" s="94">
        <f t="shared" si="0"/>
        <v>14.389853567825138</v>
      </c>
      <c r="J23" s="94">
        <f t="shared" si="1"/>
        <v>22.626724413950683</v>
      </c>
      <c r="L23" s="94">
        <f t="shared" si="2"/>
        <v>22.544974155238528</v>
      </c>
    </row>
    <row r="24" spans="1:12">
      <c r="A24" s="15" t="s">
        <v>66</v>
      </c>
      <c r="B24" s="38" t="s">
        <v>89</v>
      </c>
      <c r="C24" s="17">
        <f>'org-15'!D24</f>
        <v>403898437</v>
      </c>
      <c r="D24" s="17">
        <f>'org-15'!E24</f>
        <v>410918648.28999978</v>
      </c>
      <c r="F24" s="17">
        <f>'org-16'!C24</f>
        <v>501025834</v>
      </c>
      <c r="G24" s="17">
        <f>'org-16'!D24</f>
        <v>500833175.00000006</v>
      </c>
      <c r="I24" s="94">
        <f t="shared" si="0"/>
        <v>24.04748028277217</v>
      </c>
      <c r="J24" s="94">
        <f t="shared" si="1"/>
        <v>21.928229854004687</v>
      </c>
      <c r="L24" s="94">
        <f t="shared" si="2"/>
        <v>21.881344904684006</v>
      </c>
    </row>
    <row r="25" spans="1:12" ht="25.5">
      <c r="A25" s="15" t="s">
        <v>67</v>
      </c>
      <c r="B25" s="38" t="s">
        <v>88</v>
      </c>
      <c r="C25" s="17">
        <f>'org-15'!D25</f>
        <v>179570051</v>
      </c>
      <c r="D25" s="17">
        <f>'org-15'!E25</f>
        <v>178664543.97000006</v>
      </c>
      <c r="F25" s="17">
        <f>'org-16'!C25</f>
        <v>169270706</v>
      </c>
      <c r="G25" s="17">
        <f>'org-16'!D25</f>
        <v>175350397.92000002</v>
      </c>
      <c r="I25" s="94">
        <f t="shared" si="0"/>
        <v>-5.7355583198002158</v>
      </c>
      <c r="J25" s="94">
        <f t="shared" si="1"/>
        <v>-5.2578075992388289</v>
      </c>
      <c r="L25" s="94">
        <f t="shared" si="2"/>
        <v>-1.8549545289503699</v>
      </c>
    </row>
    <row r="26" spans="1:12">
      <c r="A26" s="15" t="s">
        <v>12</v>
      </c>
      <c r="B26" s="38" t="s">
        <v>70</v>
      </c>
      <c r="C26" s="17">
        <f>'org-15'!D26</f>
        <v>8074412252</v>
      </c>
      <c r="D26" s="17">
        <f>'org-15'!E26</f>
        <v>6998158112.9099998</v>
      </c>
      <c r="F26" s="17">
        <f>'org-16'!C26</f>
        <v>7087995429</v>
      </c>
      <c r="G26" s="17">
        <f>'org-16'!D26</f>
        <v>7087995429</v>
      </c>
      <c r="I26" s="94">
        <f t="shared" ref="I26:I39" si="3">((F26/C26)-1)*100</f>
        <v>-12.216577407918061</v>
      </c>
      <c r="J26" s="94">
        <f t="shared" ref="J26:J39" si="4">((F26/D26)-1)*100</f>
        <v>1.2837280130077566</v>
      </c>
      <c r="L26" s="94">
        <f t="shared" ref="L26:L39" si="5">((G26/D26)-1)*100</f>
        <v>1.2837280130077566</v>
      </c>
    </row>
    <row r="27" spans="1:12" ht="38.25">
      <c r="A27" s="15" t="s">
        <v>25</v>
      </c>
      <c r="B27" s="38" t="s">
        <v>179</v>
      </c>
      <c r="C27" s="17">
        <f>'org-15'!D27</f>
        <v>194312818</v>
      </c>
      <c r="D27" s="17">
        <f>'org-15'!E27</f>
        <v>165064354.15000001</v>
      </c>
      <c r="F27" s="17">
        <f>'org-16'!C27</f>
        <v>156197370</v>
      </c>
      <c r="G27" s="17">
        <f>'org-16'!D27</f>
        <v>157276821.57999998</v>
      </c>
      <c r="I27" s="94">
        <f t="shared" si="3"/>
        <v>-19.615508844094887</v>
      </c>
      <c r="J27" s="94">
        <f t="shared" si="4"/>
        <v>-5.3718346372604753</v>
      </c>
      <c r="L27" s="94">
        <f t="shared" si="5"/>
        <v>-4.7178766185479448</v>
      </c>
    </row>
    <row r="28" spans="1:12" ht="25.5">
      <c r="A28" s="15" t="s">
        <v>91</v>
      </c>
      <c r="B28" s="38" t="s">
        <v>178</v>
      </c>
      <c r="C28" s="17">
        <f>'org-15'!D28</f>
        <v>6381059</v>
      </c>
      <c r="D28" s="17">
        <f>'org-15'!E28</f>
        <v>8329042.4399999995</v>
      </c>
      <c r="F28" s="17">
        <f>'org-16'!C28</f>
        <v>9149971</v>
      </c>
      <c r="G28" s="17">
        <f>'org-16'!D28</f>
        <v>9296839.540000001</v>
      </c>
      <c r="I28" s="94">
        <f t="shared" si="3"/>
        <v>43.392671968712392</v>
      </c>
      <c r="J28" s="94">
        <f t="shared" si="4"/>
        <v>9.8562177574881069</v>
      </c>
      <c r="L28" s="94">
        <f t="shared" si="5"/>
        <v>11.619548189023288</v>
      </c>
    </row>
    <row r="29" spans="1:12" ht="25.5">
      <c r="A29" s="15" t="s">
        <v>60</v>
      </c>
      <c r="B29" s="38" t="s">
        <v>177</v>
      </c>
      <c r="C29" s="17">
        <f>'org-15'!D29</f>
        <v>19589803</v>
      </c>
      <c r="D29" s="17">
        <f>'org-15'!E29</f>
        <v>22001873</v>
      </c>
      <c r="F29" s="17">
        <f>'org-16'!C29</f>
        <v>41171655</v>
      </c>
      <c r="G29" s="17">
        <f>'org-16'!D29</f>
        <v>41679850.710000001</v>
      </c>
      <c r="I29" s="94">
        <f t="shared" si="3"/>
        <v>110.16880567915868</v>
      </c>
      <c r="J29" s="94">
        <f t="shared" si="4"/>
        <v>87.127954970015509</v>
      </c>
      <c r="L29" s="94">
        <f t="shared" si="5"/>
        <v>89.437738823417462</v>
      </c>
    </row>
    <row r="30" spans="1:12" ht="25.5">
      <c r="A30" s="15" t="s">
        <v>175</v>
      </c>
      <c r="B30" s="38" t="s">
        <v>176</v>
      </c>
      <c r="C30" s="17">
        <f>'org-15'!D30</f>
        <v>69271218</v>
      </c>
      <c r="D30" s="17">
        <f>'org-15'!E30</f>
        <v>69085050.579999983</v>
      </c>
      <c r="F30" s="17">
        <f>'org-16'!C30</f>
        <v>83306832</v>
      </c>
      <c r="G30" s="17">
        <f>'org-16'!D30</f>
        <v>83247079.109999999</v>
      </c>
      <c r="I30" s="94">
        <f t="shared" si="3"/>
        <v>20.261826491920498</v>
      </c>
      <c r="J30" s="94">
        <f t="shared" si="4"/>
        <v>20.585902884345874</v>
      </c>
      <c r="L30" s="94">
        <f t="shared" si="5"/>
        <v>20.499411104288747</v>
      </c>
    </row>
    <row r="31" spans="1:12" ht="38.25">
      <c r="A31" s="15" t="s">
        <v>24</v>
      </c>
      <c r="B31" s="38" t="s">
        <v>174</v>
      </c>
      <c r="C31" s="17">
        <f>'org-15'!D31</f>
        <v>17722117</v>
      </c>
      <c r="D31" s="17">
        <f>'org-15'!E31</f>
        <v>17994843.999999996</v>
      </c>
      <c r="F31" s="17">
        <f>'org-16'!C31</f>
        <v>21685961</v>
      </c>
      <c r="G31" s="17">
        <f>'org-16'!D31</f>
        <v>21673337.149999999</v>
      </c>
      <c r="I31" s="94">
        <f t="shared" si="3"/>
        <v>22.366650665944697</v>
      </c>
      <c r="J31" s="94">
        <f t="shared" si="4"/>
        <v>20.512081127238481</v>
      </c>
      <c r="L31" s="94">
        <f t="shared" si="5"/>
        <v>20.441928532417421</v>
      </c>
    </row>
    <row r="32" spans="1:12" ht="25.5">
      <c r="A32" s="15" t="s">
        <v>26</v>
      </c>
      <c r="B32" s="38" t="s">
        <v>27</v>
      </c>
      <c r="C32" s="17">
        <f>'org-15'!D32</f>
        <v>878562832</v>
      </c>
      <c r="D32" s="17">
        <f>'org-15'!E32</f>
        <v>1469542267.3899999</v>
      </c>
      <c r="F32" s="17">
        <f>'org-16'!C32</f>
        <v>1659042435</v>
      </c>
      <c r="G32" s="17">
        <f>'org-16'!D32</f>
        <v>1657498071.1200001</v>
      </c>
      <c r="I32" s="94">
        <f t="shared" si="3"/>
        <v>88.835945998680728</v>
      </c>
      <c r="J32" s="94">
        <f t="shared" si="4"/>
        <v>12.895183201947935</v>
      </c>
      <c r="L32" s="94">
        <f t="shared" si="5"/>
        <v>12.790091710925866</v>
      </c>
    </row>
    <row r="33" spans="1:12" ht="25.5">
      <c r="A33" s="15" t="s">
        <v>172</v>
      </c>
      <c r="B33" s="38" t="s">
        <v>173</v>
      </c>
      <c r="C33" s="17">
        <f>'org-15'!D33</f>
        <v>471795108</v>
      </c>
      <c r="D33" s="17">
        <f>'org-15'!E33</f>
        <v>458453854.02999997</v>
      </c>
      <c r="F33" s="17">
        <f>'org-16'!C33</f>
        <v>498225882</v>
      </c>
      <c r="G33" s="17">
        <f>'org-16'!D33</f>
        <v>498210733.38</v>
      </c>
      <c r="I33" s="94">
        <f t="shared" si="3"/>
        <v>5.6021721191733986</v>
      </c>
      <c r="J33" s="94">
        <f t="shared" si="4"/>
        <v>8.6752521808656233</v>
      </c>
      <c r="L33" s="94">
        <f t="shared" si="5"/>
        <v>8.6719478962867349</v>
      </c>
    </row>
    <row r="34" spans="1:12" ht="25.5">
      <c r="A34" s="15" t="s">
        <v>15</v>
      </c>
      <c r="B34" s="38" t="s">
        <v>59</v>
      </c>
      <c r="C34" s="17">
        <f>'org-15'!D34</f>
        <v>18569093</v>
      </c>
      <c r="D34" s="17">
        <f>'org-15'!E34</f>
        <v>18277664.879999999</v>
      </c>
      <c r="F34" s="17">
        <f>'org-16'!C34</f>
        <v>28685037</v>
      </c>
      <c r="G34" s="17">
        <f>'org-16'!D34</f>
        <v>28681670.640000001</v>
      </c>
      <c r="I34" s="94">
        <f t="shared" si="3"/>
        <v>54.477318843736747</v>
      </c>
      <c r="J34" s="94">
        <f t="shared" si="4"/>
        <v>56.940381543968876</v>
      </c>
      <c r="L34" s="94">
        <f t="shared" si="5"/>
        <v>56.921963655129694</v>
      </c>
    </row>
    <row r="35" spans="1:12" ht="25.5">
      <c r="A35" s="15" t="s">
        <v>33</v>
      </c>
      <c r="B35" s="38" t="s">
        <v>58</v>
      </c>
      <c r="C35" s="17">
        <f>'org-15'!D35</f>
        <v>19165062</v>
      </c>
      <c r="D35" s="17">
        <f>'org-15'!E35</f>
        <v>31951763</v>
      </c>
      <c r="F35" s="17">
        <f>'org-16'!C35</f>
        <v>33247055</v>
      </c>
      <c r="G35" s="17">
        <f>'org-16'!D35</f>
        <v>32757055</v>
      </c>
      <c r="I35" s="94">
        <f t="shared" si="3"/>
        <v>73.477419483432911</v>
      </c>
      <c r="J35" s="94">
        <f t="shared" si="4"/>
        <v>4.0538983717424371</v>
      </c>
      <c r="L35" s="94">
        <f t="shared" si="5"/>
        <v>2.5203366712503561</v>
      </c>
    </row>
    <row r="36" spans="1:12" ht="25.5">
      <c r="A36" s="15" t="s">
        <v>36</v>
      </c>
      <c r="B36" s="38" t="s">
        <v>37</v>
      </c>
      <c r="C36" s="17">
        <f>'org-15'!D36</f>
        <v>33692800</v>
      </c>
      <c r="D36" s="17">
        <f>'org-15'!E36</f>
        <v>33692800</v>
      </c>
      <c r="F36" s="17">
        <f>'org-16'!C36</f>
        <v>20811702</v>
      </c>
      <c r="G36" s="17">
        <f>'org-16'!D36</f>
        <v>20817702</v>
      </c>
      <c r="I36" s="94">
        <f t="shared" si="3"/>
        <v>-38.231010779751159</v>
      </c>
      <c r="J36" s="94">
        <f t="shared" si="4"/>
        <v>-38.231010779751159</v>
      </c>
      <c r="L36" s="94">
        <f t="shared" si="5"/>
        <v>-38.213202820780701</v>
      </c>
    </row>
    <row r="37" spans="1:12" ht="25.5">
      <c r="A37" s="15" t="s">
        <v>46</v>
      </c>
      <c r="B37" s="38" t="s">
        <v>47</v>
      </c>
      <c r="C37" s="17">
        <f>'org-15'!D37</f>
        <v>70576193</v>
      </c>
      <c r="D37" s="17">
        <f>'org-15'!E37</f>
        <v>68306193</v>
      </c>
      <c r="F37" s="17">
        <f>'org-16'!C37</f>
        <v>71877059</v>
      </c>
      <c r="G37" s="17">
        <f>'org-16'!D37</f>
        <v>71850969.710000008</v>
      </c>
      <c r="I37" s="94">
        <f t="shared" si="3"/>
        <v>1.8432079497402221</v>
      </c>
      <c r="J37" s="94">
        <f t="shared" si="4"/>
        <v>5.227733889370767</v>
      </c>
      <c r="L37" s="94">
        <f t="shared" si="5"/>
        <v>5.1895392706192922</v>
      </c>
    </row>
    <row r="38" spans="1:12" ht="25.5">
      <c r="A38" s="15" t="s">
        <v>56</v>
      </c>
      <c r="B38" s="38" t="s">
        <v>57</v>
      </c>
      <c r="C38" s="17">
        <f>'org-15'!D38</f>
        <v>17466865</v>
      </c>
      <c r="D38" s="17">
        <f>'org-15'!E38</f>
        <v>19630322.659999996</v>
      </c>
      <c r="F38" s="17">
        <f>'org-16'!C38</f>
        <v>22179438</v>
      </c>
      <c r="G38" s="17">
        <f>'org-16'!D38</f>
        <v>24107120.869999997</v>
      </c>
      <c r="I38" s="94">
        <f t="shared" si="3"/>
        <v>26.98007341328854</v>
      </c>
      <c r="J38" s="94">
        <f t="shared" si="4"/>
        <v>12.985600818443221</v>
      </c>
      <c r="L38" s="94">
        <f t="shared" si="5"/>
        <v>22.805525347386222</v>
      </c>
    </row>
    <row r="39" spans="1:12">
      <c r="A39" s="15" t="s">
        <v>63</v>
      </c>
      <c r="B39" s="38" t="s">
        <v>64</v>
      </c>
      <c r="C39" s="17">
        <f>'org-15'!D39</f>
        <v>7641721810</v>
      </c>
      <c r="D39" s="17">
        <f>'org-15'!E39</f>
        <v>7808476445.8399992</v>
      </c>
      <c r="F39" s="17">
        <f>'org-16'!C39</f>
        <v>7677738415</v>
      </c>
      <c r="G39" s="17">
        <f>'org-16'!D39</f>
        <v>7680366029.8200006</v>
      </c>
      <c r="I39" s="94">
        <f t="shared" si="3"/>
        <v>0.47131531211812572</v>
      </c>
      <c r="J39" s="94">
        <f t="shared" si="4"/>
        <v>-1.6743090889343781</v>
      </c>
      <c r="L39" s="94">
        <f t="shared" si="5"/>
        <v>-1.6406582885736931</v>
      </c>
    </row>
    <row r="40" spans="1:12">
      <c r="A40" s="9"/>
      <c r="B40" s="8"/>
    </row>
    <row r="41" spans="1:12">
      <c r="A41" s="9"/>
      <c r="B41" s="8"/>
    </row>
    <row r="42" spans="1:12">
      <c r="A42" s="131" t="s">
        <v>210</v>
      </c>
      <c r="B42" s="131"/>
      <c r="C42" s="17">
        <f>'org-15'!D42</f>
        <v>1399425105</v>
      </c>
      <c r="D42" s="17">
        <f>'org-15'!E42</f>
        <v>1494962801.3299999</v>
      </c>
      <c r="F42" s="17">
        <f>'org-16'!C42</f>
        <v>1356388485</v>
      </c>
      <c r="G42" s="17">
        <f>'org-16'!D42</f>
        <v>1359792179.0899999</v>
      </c>
      <c r="I42" s="94">
        <f>((F42/C42)-1)*100</f>
        <v>-3.0753071276365285</v>
      </c>
      <c r="J42" s="94">
        <f>((F42/D42)-1)*100</f>
        <v>-9.269415680892978</v>
      </c>
      <c r="L42" s="94">
        <f>((G42/D42)-1)*100</f>
        <v>-9.0417381703240309</v>
      </c>
    </row>
    <row r="43" spans="1:12">
      <c r="B43" s="8"/>
    </row>
    <row r="44" spans="1:12">
      <c r="B44" s="8"/>
    </row>
    <row r="45" spans="1:12">
      <c r="A45" s="15" t="s">
        <v>54</v>
      </c>
      <c r="B45" s="38" t="s">
        <v>55</v>
      </c>
      <c r="C45" s="17">
        <f>'org-15'!D45</f>
        <v>1000</v>
      </c>
      <c r="D45" s="17">
        <f>'org-15'!E45</f>
        <v>1000</v>
      </c>
      <c r="F45" s="17">
        <f>'org-16'!C45</f>
        <v>2000</v>
      </c>
      <c r="G45" s="17">
        <f>'org-16'!D45</f>
        <v>2000</v>
      </c>
      <c r="I45" s="94">
        <f t="shared" ref="I45:I58" si="6">((F45/C45)-1)*100</f>
        <v>100</v>
      </c>
      <c r="J45" s="94">
        <f t="shared" ref="J45:J58" si="7">((F45/D45)-1)*100</f>
        <v>100</v>
      </c>
      <c r="L45" s="94">
        <f t="shared" ref="L45:L58" si="8">((G45/D45)-1)*100</f>
        <v>100</v>
      </c>
    </row>
    <row r="46" spans="1:12" ht="25.5">
      <c r="A46" s="15" t="s">
        <v>49</v>
      </c>
      <c r="B46" s="38" t="s">
        <v>50</v>
      </c>
      <c r="C46" s="17">
        <f>'org-15'!D46</f>
        <v>614000000</v>
      </c>
      <c r="D46" s="17">
        <f>'org-15'!E46</f>
        <v>518178164.00999999</v>
      </c>
      <c r="F46" s="17">
        <f>'org-16'!C46</f>
        <v>367500000</v>
      </c>
      <c r="G46" s="17">
        <f>'org-16'!D46</f>
        <v>367500000</v>
      </c>
      <c r="I46" s="94">
        <f t="shared" si="6"/>
        <v>-40.146579804560254</v>
      </c>
      <c r="J46" s="94">
        <f t="shared" si="7"/>
        <v>-29.078447235976569</v>
      </c>
      <c r="L46" s="94">
        <f t="shared" si="8"/>
        <v>-29.078447235976569</v>
      </c>
    </row>
    <row r="47" spans="1:12" ht="25.5">
      <c r="A47" s="15" t="s">
        <v>125</v>
      </c>
      <c r="B47" s="38" t="s">
        <v>126</v>
      </c>
      <c r="C47" s="17">
        <f>'org-15'!D47</f>
        <v>1399610997</v>
      </c>
      <c r="D47" s="17">
        <f>'org-15'!E47</f>
        <v>988415186.31000006</v>
      </c>
      <c r="F47" s="17">
        <f>'org-16'!C47</f>
        <v>1067194410</v>
      </c>
      <c r="G47" s="17">
        <f>'org-16'!D47</f>
        <v>1158627049.8600001</v>
      </c>
      <c r="I47" s="94">
        <f t="shared" si="6"/>
        <v>-23.75064126478852</v>
      </c>
      <c r="J47" s="94">
        <f t="shared" si="7"/>
        <v>7.9702563033356766</v>
      </c>
      <c r="L47" s="94">
        <f t="shared" si="8"/>
        <v>17.220684779788066</v>
      </c>
    </row>
    <row r="48" spans="1:12" ht="25.5">
      <c r="A48" s="15" t="s">
        <v>123</v>
      </c>
      <c r="B48" s="38" t="s">
        <v>124</v>
      </c>
      <c r="C48" s="17">
        <f>'org-15'!D48</f>
        <v>563480</v>
      </c>
      <c r="D48" s="17">
        <f>'org-15'!E48</f>
        <v>463480</v>
      </c>
      <c r="F48" s="17">
        <f>'org-16'!C48</f>
        <v>463480</v>
      </c>
      <c r="G48" s="17">
        <f>'org-16'!D48</f>
        <v>463480</v>
      </c>
      <c r="I48" s="94">
        <f t="shared" si="6"/>
        <v>-17.746858805991337</v>
      </c>
      <c r="J48" s="94">
        <f t="shared" si="7"/>
        <v>0</v>
      </c>
      <c r="L48" s="94">
        <f t="shared" si="8"/>
        <v>0</v>
      </c>
    </row>
    <row r="49" spans="1:12" ht="25.5">
      <c r="A49" s="15" t="s">
        <v>121</v>
      </c>
      <c r="B49" s="38" t="s">
        <v>122</v>
      </c>
      <c r="C49" s="17">
        <f>'org-15'!D49</f>
        <v>3300000</v>
      </c>
      <c r="D49" s="17">
        <f>'org-15'!E49</f>
        <v>12989196.99</v>
      </c>
      <c r="F49" s="17">
        <f>'org-16'!C49</f>
        <v>2584398</v>
      </c>
      <c r="G49" s="17">
        <f>'org-16'!D49</f>
        <v>2584398</v>
      </c>
      <c r="I49" s="94">
        <f t="shared" si="6"/>
        <v>-21.684909090909088</v>
      </c>
      <c r="J49" s="94">
        <f t="shared" si="7"/>
        <v>-80.103481362322455</v>
      </c>
      <c r="L49" s="94">
        <f t="shared" si="8"/>
        <v>-80.103481362322455</v>
      </c>
    </row>
    <row r="50" spans="1:12" ht="25.5">
      <c r="A50" s="15" t="s">
        <v>14</v>
      </c>
      <c r="B50" s="38" t="s">
        <v>120</v>
      </c>
      <c r="C50" s="17">
        <f>'org-15'!D50</f>
        <v>114762683</v>
      </c>
      <c r="D50" s="17">
        <f>'org-15'!E50</f>
        <v>47499771.630000003</v>
      </c>
      <c r="F50" s="17">
        <f>'org-16'!C50</f>
        <v>126517320</v>
      </c>
      <c r="G50" s="17">
        <f>'org-16'!D50</f>
        <v>126517320</v>
      </c>
      <c r="I50" s="94">
        <f t="shared" si="6"/>
        <v>10.242560292878489</v>
      </c>
      <c r="J50" s="94">
        <f t="shared" si="7"/>
        <v>166.35353320329216</v>
      </c>
      <c r="L50" s="94">
        <f t="shared" si="8"/>
        <v>166.35353320329216</v>
      </c>
    </row>
    <row r="51" spans="1:12">
      <c r="A51" s="15" t="s">
        <v>34</v>
      </c>
      <c r="B51" s="38" t="s">
        <v>198</v>
      </c>
      <c r="C51" s="17">
        <f>'org-15'!D51</f>
        <v>134250971</v>
      </c>
      <c r="D51" s="17">
        <f>'org-15'!E51</f>
        <v>81966088</v>
      </c>
      <c r="F51" s="17">
        <f>'org-16'!C51</f>
        <v>116750895</v>
      </c>
      <c r="G51" s="17">
        <f>'org-16'!D51</f>
        <v>116750895</v>
      </c>
      <c r="I51" s="94">
        <f t="shared" si="6"/>
        <v>-13.035344079559763</v>
      </c>
      <c r="J51" s="94">
        <f t="shared" si="7"/>
        <v>42.438047061609183</v>
      </c>
      <c r="L51" s="94">
        <f t="shared" si="8"/>
        <v>42.438047061609183</v>
      </c>
    </row>
    <row r="52" spans="1:12" ht="25.5">
      <c r="A52" s="15" t="s">
        <v>69</v>
      </c>
      <c r="B52" s="38" t="s">
        <v>118</v>
      </c>
      <c r="C52" s="17">
        <f>'org-15'!D52</f>
        <v>932381063</v>
      </c>
      <c r="D52" s="17">
        <f>'org-15'!E52</f>
        <v>990469419.42000008</v>
      </c>
      <c r="F52" s="17">
        <f>'org-16'!C52</f>
        <v>1154025525</v>
      </c>
      <c r="G52" s="17">
        <f>'org-16'!D52</f>
        <v>1154511193.2</v>
      </c>
      <c r="I52" s="94">
        <f t="shared" si="6"/>
        <v>23.771875126554342</v>
      </c>
      <c r="J52" s="94">
        <f t="shared" si="7"/>
        <v>16.512988929610284</v>
      </c>
      <c r="L52" s="94">
        <f t="shared" si="8"/>
        <v>16.562023073469522</v>
      </c>
    </row>
    <row r="53" spans="1:12" ht="25.5">
      <c r="A53" s="15" t="s">
        <v>101</v>
      </c>
      <c r="B53" s="38" t="s">
        <v>117</v>
      </c>
      <c r="C53" s="17">
        <f>'org-15'!D53</f>
        <v>80107839</v>
      </c>
      <c r="D53" s="17">
        <f>'org-15'!E53</f>
        <v>232569166.94</v>
      </c>
      <c r="F53" s="17">
        <f>'org-16'!C53</f>
        <v>109226540</v>
      </c>
      <c r="G53" s="17">
        <f>'org-16'!D53</f>
        <v>110761984.25</v>
      </c>
      <c r="I53" s="94">
        <f t="shared" si="6"/>
        <v>36.34937774316942</v>
      </c>
      <c r="J53" s="94">
        <f t="shared" si="7"/>
        <v>-53.034814787731889</v>
      </c>
      <c r="L53" s="94">
        <f t="shared" si="8"/>
        <v>-52.374605065952174</v>
      </c>
    </row>
    <row r="54" spans="1:12" ht="25.5">
      <c r="A54" s="15" t="s">
        <v>115</v>
      </c>
      <c r="B54" s="38" t="s">
        <v>116</v>
      </c>
      <c r="C54" s="17">
        <f>'org-15'!D54</f>
        <v>2190000</v>
      </c>
      <c r="D54" s="17">
        <f>'org-15'!E54</f>
        <v>2190000</v>
      </c>
      <c r="F54" s="17">
        <f>'org-16'!C54</f>
        <v>780000</v>
      </c>
      <c r="G54" s="17">
        <f>'org-16'!D54</f>
        <v>780000</v>
      </c>
      <c r="I54" s="94">
        <f t="shared" si="6"/>
        <v>-64.38356164383562</v>
      </c>
      <c r="J54" s="94">
        <f t="shared" si="7"/>
        <v>-64.38356164383562</v>
      </c>
      <c r="L54" s="94">
        <f t="shared" si="8"/>
        <v>-64.38356164383562</v>
      </c>
    </row>
    <row r="55" spans="1:12">
      <c r="A55" s="15" t="s">
        <v>40</v>
      </c>
      <c r="B55" s="38" t="s">
        <v>119</v>
      </c>
      <c r="C55" s="17">
        <f>'org-15'!D55</f>
        <v>1000</v>
      </c>
      <c r="D55" s="17">
        <f>'org-15'!E55</f>
        <v>1000</v>
      </c>
      <c r="F55" s="17">
        <f>'org-16'!C55</f>
        <v>1000</v>
      </c>
      <c r="G55" s="17">
        <f>'org-16'!D55</f>
        <v>1000</v>
      </c>
      <c r="I55" s="94">
        <f t="shared" si="6"/>
        <v>0</v>
      </c>
      <c r="J55" s="94">
        <f t="shared" si="7"/>
        <v>0</v>
      </c>
      <c r="L55" s="94">
        <f t="shared" si="8"/>
        <v>0</v>
      </c>
    </row>
    <row r="56" spans="1:12" ht="25.5">
      <c r="A56" s="15" t="s">
        <v>113</v>
      </c>
      <c r="B56" s="38" t="s">
        <v>114</v>
      </c>
      <c r="C56" s="17">
        <f>'org-15'!D56</f>
        <v>1500000</v>
      </c>
      <c r="D56" s="17">
        <f>'org-15'!E56</f>
        <v>1500000</v>
      </c>
      <c r="F56" s="17">
        <f>'org-16'!C56</f>
        <v>2330000</v>
      </c>
      <c r="G56" s="17">
        <f>'org-16'!D56</f>
        <v>2330000</v>
      </c>
      <c r="I56" s="94">
        <f t="shared" si="6"/>
        <v>55.333333333333321</v>
      </c>
      <c r="J56" s="94">
        <f t="shared" si="7"/>
        <v>55.333333333333321</v>
      </c>
      <c r="L56" s="94">
        <f t="shared" si="8"/>
        <v>55.333333333333321</v>
      </c>
    </row>
    <row r="57" spans="1:12">
      <c r="A57" s="15" t="s">
        <v>44</v>
      </c>
      <c r="B57" s="38" t="s">
        <v>45</v>
      </c>
      <c r="C57" s="17">
        <f>'org-15'!D57</f>
        <v>509000000</v>
      </c>
      <c r="D57" s="17">
        <f>'org-15'!E57</f>
        <v>399735433.5800001</v>
      </c>
      <c r="F57" s="17">
        <f>'org-16'!C57</f>
        <v>305868000</v>
      </c>
      <c r="G57" s="17">
        <f>'org-16'!D57</f>
        <v>305868000</v>
      </c>
      <c r="I57" s="94">
        <f t="shared" si="6"/>
        <v>-39.908055009823187</v>
      </c>
      <c r="J57" s="94">
        <f t="shared" si="7"/>
        <v>-23.482390024654688</v>
      </c>
      <c r="L57" s="94">
        <f t="shared" si="8"/>
        <v>-23.482390024654688</v>
      </c>
    </row>
    <row r="58" spans="1:12" ht="25.5">
      <c r="A58" s="15" t="s">
        <v>86</v>
      </c>
      <c r="B58" s="38" t="s">
        <v>112</v>
      </c>
      <c r="C58" s="17">
        <f>'org-15'!D58</f>
        <v>301534588</v>
      </c>
      <c r="D58" s="17">
        <f>'org-15'!E58</f>
        <v>541334588</v>
      </c>
      <c r="F58" s="17">
        <f>'org-16'!C58</f>
        <v>541143817</v>
      </c>
      <c r="G58" s="17">
        <f>'org-16'!D58</f>
        <v>541143817</v>
      </c>
      <c r="I58" s="94">
        <f t="shared" si="6"/>
        <v>79.46326508984103</v>
      </c>
      <c r="J58" s="94">
        <f t="shared" si="7"/>
        <v>-3.5240866596908393E-2</v>
      </c>
      <c r="L58" s="94">
        <f t="shared" si="8"/>
        <v>-3.5240866596908393E-2</v>
      </c>
    </row>
    <row r="59" spans="1:12">
      <c r="A59" s="9"/>
      <c r="B59" s="8"/>
    </row>
    <row r="60" spans="1:12">
      <c r="A60" s="9"/>
      <c r="B60" s="8"/>
    </row>
    <row r="61" spans="1:12">
      <c r="A61" s="15" t="s">
        <v>103</v>
      </c>
      <c r="B61" s="38" t="s">
        <v>184</v>
      </c>
      <c r="C61" s="17">
        <f>'org-15'!D61</f>
        <v>1301034150</v>
      </c>
      <c r="D61" s="17">
        <f>'org-15'!E61</f>
        <v>1362570435.3500004</v>
      </c>
      <c r="F61" s="17">
        <f>'org-16'!C61</f>
        <v>1484901755</v>
      </c>
      <c r="G61" s="17">
        <f>'org-16'!D61</f>
        <v>1484951755</v>
      </c>
      <c r="I61" s="94">
        <f t="shared" ref="I61:I68" si="9">((F61/C61)-1)*100</f>
        <v>14.132419583298406</v>
      </c>
      <c r="J61" s="94">
        <f t="shared" ref="J61:J68" si="10">((F61/D61)-1)*100</f>
        <v>8.9779813561400736</v>
      </c>
      <c r="L61" s="94">
        <f t="shared" ref="L61:L68" si="11">((G61/D61)-1)*100</f>
        <v>8.9816508912116344</v>
      </c>
    </row>
    <row r="62" spans="1:12" ht="25.5">
      <c r="A62" s="15" t="s">
        <v>22</v>
      </c>
      <c r="B62" s="38" t="s">
        <v>181</v>
      </c>
      <c r="C62" s="17">
        <f>'org-15'!D62</f>
        <v>297199176</v>
      </c>
      <c r="D62" s="17">
        <f>'org-15'!E62</f>
        <v>293678678.19</v>
      </c>
      <c r="F62" s="17">
        <f>'org-16'!C62</f>
        <v>309060585</v>
      </c>
      <c r="G62" s="17">
        <f>'org-16'!D62</f>
        <v>309060585</v>
      </c>
      <c r="I62" s="94">
        <f t="shared" si="9"/>
        <v>3.9910638917787677</v>
      </c>
      <c r="J62" s="94">
        <f t="shared" si="10"/>
        <v>5.2376655005401673</v>
      </c>
      <c r="L62" s="94">
        <f t="shared" si="11"/>
        <v>5.2376655005401673</v>
      </c>
    </row>
    <row r="63" spans="1:12" ht="25.5">
      <c r="A63" s="15" t="s">
        <v>52</v>
      </c>
      <c r="B63" s="38" t="s">
        <v>182</v>
      </c>
      <c r="C63" s="17">
        <f>'org-15'!D63</f>
        <v>5540731592</v>
      </c>
      <c r="D63" s="17">
        <f>'org-15'!E63</f>
        <v>6225503221.3000002</v>
      </c>
      <c r="F63" s="17">
        <f>'org-16'!C63</f>
        <v>7154611720</v>
      </c>
      <c r="G63" s="17">
        <f>'org-16'!D63</f>
        <v>7154611720</v>
      </c>
      <c r="I63" s="94">
        <f t="shared" si="9"/>
        <v>29.127563773892341</v>
      </c>
      <c r="J63" s="94">
        <f t="shared" si="10"/>
        <v>14.924231273724796</v>
      </c>
      <c r="L63" s="94">
        <f t="shared" si="11"/>
        <v>14.924231273724796</v>
      </c>
    </row>
    <row r="64" spans="1:12" ht="25.5">
      <c r="A64" s="15" t="s">
        <v>17</v>
      </c>
      <c r="B64" s="38" t="s">
        <v>183</v>
      </c>
      <c r="C64" s="17">
        <f>'org-15'!D64</f>
        <v>174990000</v>
      </c>
      <c r="D64" s="17">
        <f>'org-15'!E64</f>
        <v>172621416.98000002</v>
      </c>
      <c r="F64" s="17">
        <f>'org-16'!C64</f>
        <v>179500000</v>
      </c>
      <c r="G64" s="17">
        <f>'org-16'!D64</f>
        <v>179800000</v>
      </c>
      <c r="I64" s="94">
        <f t="shared" si="9"/>
        <v>2.577290130864629</v>
      </c>
      <c r="J64" s="94">
        <f t="shared" si="10"/>
        <v>3.9847796063433583</v>
      </c>
      <c r="L64" s="94">
        <f t="shared" si="11"/>
        <v>4.1585703243483874</v>
      </c>
    </row>
    <row r="65" spans="1:12" ht="25.5">
      <c r="A65" s="15" t="s">
        <v>106</v>
      </c>
      <c r="B65" s="38" t="s">
        <v>187</v>
      </c>
      <c r="C65" s="17">
        <f>'org-15'!D65</f>
        <v>21822223</v>
      </c>
      <c r="D65" s="17">
        <f>'org-15'!E65</f>
        <v>21828503</v>
      </c>
      <c r="F65" s="17">
        <f>'org-16'!C65</f>
        <v>29217904</v>
      </c>
      <c r="G65" s="17">
        <f>'org-16'!D65</f>
        <v>29217904</v>
      </c>
      <c r="I65" s="94">
        <f t="shared" si="9"/>
        <v>33.890594005936059</v>
      </c>
      <c r="J65" s="94">
        <f t="shared" si="10"/>
        <v>33.852074051986072</v>
      </c>
      <c r="L65" s="94">
        <f t="shared" si="11"/>
        <v>33.852074051986072</v>
      </c>
    </row>
    <row r="66" spans="1:12" ht="38.25">
      <c r="A66" s="15" t="s">
        <v>185</v>
      </c>
      <c r="B66" s="38" t="s">
        <v>186</v>
      </c>
      <c r="C66" s="17">
        <f>'org-15'!D66</f>
        <v>2061767234</v>
      </c>
      <c r="D66" s="17">
        <f>'org-15'!E66</f>
        <v>2109361669.3199999</v>
      </c>
      <c r="F66" s="17">
        <f>'org-16'!C66</f>
        <v>1967968877</v>
      </c>
      <c r="G66" s="17">
        <f>'org-16'!D66</f>
        <v>1967968877</v>
      </c>
      <c r="I66" s="94">
        <f t="shared" si="9"/>
        <v>-4.549415445798088</v>
      </c>
      <c r="J66" s="94">
        <f t="shared" si="10"/>
        <v>-6.7031080718168656</v>
      </c>
      <c r="L66" s="94">
        <f t="shared" si="11"/>
        <v>-6.7031080718168656</v>
      </c>
    </row>
    <row r="67" spans="1:12" ht="25.5">
      <c r="A67" s="15" t="s">
        <v>110</v>
      </c>
      <c r="B67" s="38" t="s">
        <v>195</v>
      </c>
      <c r="C67" s="17">
        <f>'org-15'!D67</f>
        <v>200032654</v>
      </c>
      <c r="D67" s="17">
        <f>'org-15'!E67</f>
        <v>253504602.75999996</v>
      </c>
      <c r="F67" s="17">
        <f>'org-16'!C67</f>
        <v>261805337</v>
      </c>
      <c r="G67" s="17">
        <f>'org-16'!D67</f>
        <v>271626624.94</v>
      </c>
      <c r="I67" s="94">
        <f t="shared" si="9"/>
        <v>30.881299510228956</v>
      </c>
      <c r="J67" s="94">
        <f t="shared" si="10"/>
        <v>3.2743919241019048</v>
      </c>
      <c r="L67" s="94">
        <f t="shared" si="11"/>
        <v>7.1485969022647922</v>
      </c>
    </row>
    <row r="68" spans="1:12" ht="25.5">
      <c r="A68" s="15" t="s">
        <v>196</v>
      </c>
      <c r="B68" s="38" t="s">
        <v>197</v>
      </c>
      <c r="C68" s="17">
        <f>'org-15'!D68</f>
        <v>108165121</v>
      </c>
      <c r="D68" s="17">
        <f>'org-15'!E68</f>
        <v>128339131</v>
      </c>
      <c r="F68" s="17">
        <f>'org-16'!C68</f>
        <v>121151883</v>
      </c>
      <c r="G68" s="17">
        <f>'org-16'!D68</f>
        <v>121151883</v>
      </c>
      <c r="I68" s="94">
        <f t="shared" si="9"/>
        <v>12.006423031690595</v>
      </c>
      <c r="J68" s="94">
        <f t="shared" si="10"/>
        <v>-5.6001999888872556</v>
      </c>
      <c r="L68" s="94">
        <f t="shared" si="11"/>
        <v>-5.6001999888872556</v>
      </c>
    </row>
    <row r="70" spans="1:12" ht="15.75">
      <c r="A70" s="136" t="s">
        <v>233</v>
      </c>
      <c r="B70" s="136"/>
      <c r="C70" s="95">
        <f>SUM(C6:C68)</f>
        <v>51393748121</v>
      </c>
      <c r="D70" s="95">
        <f>SUM(D6:D68)</f>
        <v>51434312642.130005</v>
      </c>
      <c r="E70" s="91"/>
      <c r="F70" s="95">
        <f>SUM(F6:F68)</f>
        <v>54407300347</v>
      </c>
      <c r="G70" s="95">
        <f>SUM(G6:G68)</f>
        <v>54407300346.999992</v>
      </c>
      <c r="I70" s="94">
        <f>((F70/C70)-1)*100</f>
        <v>5.8636552813874809</v>
      </c>
      <c r="J70" s="94">
        <f>((F70/D70)-1)*100</f>
        <v>5.7801641591975095</v>
      </c>
      <c r="L70" s="94">
        <f>((G70/D70)-1)*100</f>
        <v>5.7801641591975095</v>
      </c>
    </row>
    <row r="72" spans="1:12">
      <c r="C72" s="66"/>
      <c r="D72" s="66"/>
      <c r="F72" s="66"/>
      <c r="G72" s="66"/>
    </row>
  </sheetData>
  <mergeCells count="5">
    <mergeCell ref="A42:B42"/>
    <mergeCell ref="C4:D4"/>
    <mergeCell ref="F4:G4"/>
    <mergeCell ref="A70:B70"/>
    <mergeCell ref="I4:L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5"/>
  <sheetViews>
    <sheetView workbookViewId="0">
      <pane xSplit="3" ySplit="5" topLeftCell="D64" activePane="bottomRight" state="frozen"/>
      <selection pane="topRight" activeCell="D1" sqref="D1"/>
      <selection pane="bottomLeft" activeCell="A6" sqref="A6"/>
      <selection pane="bottomRight" activeCell="D69" sqref="D69"/>
    </sheetView>
  </sheetViews>
  <sheetFormatPr defaultRowHeight="15"/>
  <cols>
    <col min="1" max="1" width="18.85546875" style="63" hidden="1" customWidth="1"/>
    <col min="2" max="2" width="11" style="67" customWidth="1"/>
    <col min="3" max="3" width="33.7109375" style="65" customWidth="1"/>
    <col min="4" max="4" width="19.42578125" style="66" customWidth="1"/>
    <col min="5" max="5" width="18" style="66" bestFit="1" customWidth="1"/>
    <col min="6" max="6" width="10.42578125" style="66" bestFit="1" customWidth="1"/>
    <col min="7" max="7" width="25.5703125" style="66" hidden="1" customWidth="1"/>
    <col min="8" max="8" width="18" style="66" hidden="1" customWidth="1"/>
    <col min="9" max="9" width="25.5703125" style="66" bestFit="1" customWidth="1"/>
    <col min="10" max="10" width="18" style="66" customWidth="1"/>
    <col min="11" max="11" width="18" style="66" bestFit="1" customWidth="1"/>
    <col min="12" max="12" width="10.5703125" style="67" bestFit="1" customWidth="1"/>
    <col min="13" max="13" width="18" style="66" bestFit="1" customWidth="1"/>
    <col min="14" max="15" width="9.140625" style="68"/>
    <col min="16" max="18" width="18" style="67" bestFit="1" customWidth="1"/>
    <col min="19" max="16384" width="9.140625" style="67"/>
  </cols>
  <sheetData>
    <row r="1" spans="1:13" ht="21">
      <c r="B1" s="64" t="s">
        <v>227</v>
      </c>
    </row>
    <row r="5" spans="1:13" s="73" customFormat="1" ht="45">
      <c r="A5" s="69" t="s">
        <v>0</v>
      </c>
      <c r="B5" s="70" t="s">
        <v>1</v>
      </c>
      <c r="C5" s="70" t="s">
        <v>2</v>
      </c>
      <c r="D5" s="71" t="s">
        <v>200</v>
      </c>
      <c r="E5" s="71" t="s">
        <v>201</v>
      </c>
      <c r="F5" s="71" t="s">
        <v>202</v>
      </c>
      <c r="G5" s="71" t="s">
        <v>228</v>
      </c>
      <c r="H5" s="71" t="s">
        <v>229</v>
      </c>
      <c r="I5" s="71" t="s">
        <v>203</v>
      </c>
      <c r="J5" s="72" t="s">
        <v>206</v>
      </c>
      <c r="K5" s="71" t="s">
        <v>204</v>
      </c>
      <c r="L5" s="72" t="s">
        <v>208</v>
      </c>
      <c r="M5" s="71" t="s">
        <v>205</v>
      </c>
    </row>
    <row r="6" spans="1:13">
      <c r="A6" s="63" t="s">
        <v>188</v>
      </c>
      <c r="B6" s="74" t="s">
        <v>81</v>
      </c>
      <c r="C6" s="75" t="s">
        <v>189</v>
      </c>
      <c r="D6" s="76">
        <v>548390000</v>
      </c>
      <c r="E6" s="76">
        <v>508049000</v>
      </c>
      <c r="F6" s="77">
        <f>((E6/D6)-1)*100</f>
        <v>-7.356261055088531</v>
      </c>
      <c r="G6" s="76">
        <v>0</v>
      </c>
      <c r="H6" s="76">
        <v>0</v>
      </c>
      <c r="I6" s="76">
        <v>0</v>
      </c>
      <c r="J6" s="78">
        <f>I6/E6</f>
        <v>0</v>
      </c>
      <c r="K6" s="76">
        <v>0</v>
      </c>
      <c r="L6" s="79">
        <f>K6/E6</f>
        <v>0</v>
      </c>
      <c r="M6" s="76">
        <v>0</v>
      </c>
    </row>
    <row r="7" spans="1:13" ht="30">
      <c r="A7" s="63" t="s">
        <v>230</v>
      </c>
      <c r="B7" s="74" t="s">
        <v>191</v>
      </c>
      <c r="C7" s="75" t="s">
        <v>192</v>
      </c>
      <c r="D7" s="76">
        <v>4610000</v>
      </c>
      <c r="E7" s="76">
        <v>13610000</v>
      </c>
      <c r="F7" s="77">
        <f t="shared" ref="F7:F9" si="0">((E7/D7)-1)*100</f>
        <v>195.22776572668113</v>
      </c>
      <c r="G7" s="76">
        <v>0</v>
      </c>
      <c r="H7" s="76">
        <v>0</v>
      </c>
      <c r="I7" s="76">
        <v>0</v>
      </c>
      <c r="J7" s="78">
        <f>I7/E7</f>
        <v>0</v>
      </c>
      <c r="K7" s="76">
        <v>0</v>
      </c>
      <c r="L7" s="79">
        <f>K7/E7</f>
        <v>0</v>
      </c>
      <c r="M7" s="76">
        <v>0</v>
      </c>
    </row>
    <row r="8" spans="1:13" ht="30">
      <c r="A8" s="63" t="s">
        <v>188</v>
      </c>
      <c r="B8" s="74" t="s">
        <v>38</v>
      </c>
      <c r="C8" s="75" t="s">
        <v>190</v>
      </c>
      <c r="D8" s="76">
        <v>268920000</v>
      </c>
      <c r="E8" s="76">
        <v>268920000</v>
      </c>
      <c r="F8" s="77">
        <f t="shared" si="0"/>
        <v>0</v>
      </c>
      <c r="G8" s="76">
        <v>0</v>
      </c>
      <c r="H8" s="76">
        <v>0</v>
      </c>
      <c r="I8" s="76">
        <v>0</v>
      </c>
      <c r="J8" s="78">
        <f>I8/E8</f>
        <v>0</v>
      </c>
      <c r="K8" s="76">
        <v>0</v>
      </c>
      <c r="L8" s="79">
        <f>K8/E8</f>
        <v>0</v>
      </c>
      <c r="M8" s="76">
        <v>0</v>
      </c>
    </row>
    <row r="9" spans="1:13" ht="30">
      <c r="A9" s="63" t="s">
        <v>230</v>
      </c>
      <c r="B9" s="74" t="s">
        <v>193</v>
      </c>
      <c r="C9" s="75" t="s">
        <v>194</v>
      </c>
      <c r="D9" s="76">
        <v>2850000</v>
      </c>
      <c r="E9" s="76">
        <v>10314646.129999999</v>
      </c>
      <c r="F9" s="77">
        <f t="shared" si="0"/>
        <v>261.91740807017538</v>
      </c>
      <c r="G9" s="76">
        <v>0</v>
      </c>
      <c r="H9" s="76">
        <v>0</v>
      </c>
      <c r="I9" s="76">
        <v>0</v>
      </c>
      <c r="J9" s="78">
        <f>I9/E9</f>
        <v>0</v>
      </c>
      <c r="K9" s="76">
        <v>0</v>
      </c>
      <c r="L9" s="79">
        <f>K9/E9</f>
        <v>0</v>
      </c>
      <c r="M9" s="76">
        <v>0</v>
      </c>
    </row>
    <row r="10" spans="1:13">
      <c r="B10" s="80"/>
      <c r="F10" s="81"/>
    </row>
    <row r="11" spans="1:13">
      <c r="B11" s="80"/>
      <c r="F11" s="81"/>
    </row>
    <row r="12" spans="1:13">
      <c r="A12" s="63" t="s">
        <v>231</v>
      </c>
      <c r="B12" s="74" t="s">
        <v>10</v>
      </c>
      <c r="C12" s="75" t="s">
        <v>11</v>
      </c>
      <c r="D12" s="76">
        <v>389521433</v>
      </c>
      <c r="E12" s="76">
        <v>308336134.44</v>
      </c>
      <c r="F12" s="77">
        <f t="shared" ref="F12:F39" si="1">((E12/D12)-1)*100</f>
        <v>-20.842318722934049</v>
      </c>
      <c r="G12" s="76">
        <v>29132922.459999993</v>
      </c>
      <c r="H12" s="76">
        <v>268599907.99000001</v>
      </c>
      <c r="I12" s="76">
        <v>268599907.99000001</v>
      </c>
      <c r="J12" s="78">
        <f t="shared" ref="J12:J39" si="2">I12/E12</f>
        <v>0.87112692282346693</v>
      </c>
      <c r="K12" s="76">
        <v>202119580.03999993</v>
      </c>
      <c r="L12" s="79">
        <f t="shared" ref="L12:L39" si="3">K12/E12</f>
        <v>0.65551700713602534</v>
      </c>
      <c r="M12" s="76">
        <v>201891364.69999996</v>
      </c>
    </row>
    <row r="13" spans="1:13" ht="30">
      <c r="A13" s="63" t="s">
        <v>231</v>
      </c>
      <c r="B13" s="74" t="s">
        <v>53</v>
      </c>
      <c r="C13" s="75" t="s">
        <v>111</v>
      </c>
      <c r="D13" s="76">
        <v>527996770</v>
      </c>
      <c r="E13" s="76">
        <v>639178158.53999984</v>
      </c>
      <c r="F13" s="77">
        <f t="shared" si="1"/>
        <v>21.057209978765567</v>
      </c>
      <c r="G13" s="76">
        <v>195110319.03</v>
      </c>
      <c r="H13" s="76">
        <v>418522616.40000004</v>
      </c>
      <c r="I13" s="76">
        <v>418522616.40000004</v>
      </c>
      <c r="J13" s="78">
        <f t="shared" si="2"/>
        <v>0.65478241208363952</v>
      </c>
      <c r="K13" s="76">
        <v>310663481.80000007</v>
      </c>
      <c r="L13" s="79">
        <f t="shared" si="3"/>
        <v>0.48603582217141533</v>
      </c>
      <c r="M13" s="76">
        <v>310173632.97000009</v>
      </c>
    </row>
    <row r="14" spans="1:13">
      <c r="A14" s="63" t="s">
        <v>231</v>
      </c>
      <c r="B14" s="74" t="s">
        <v>19</v>
      </c>
      <c r="C14" s="75" t="s">
        <v>108</v>
      </c>
      <c r="D14" s="76">
        <v>265580850</v>
      </c>
      <c r="E14" s="76">
        <v>303725644</v>
      </c>
      <c r="F14" s="77">
        <f t="shared" si="1"/>
        <v>14.362780298353584</v>
      </c>
      <c r="G14" s="76">
        <v>16007736.359999999</v>
      </c>
      <c r="H14" s="76">
        <v>266081568.67000002</v>
      </c>
      <c r="I14" s="76">
        <v>266081568.67000002</v>
      </c>
      <c r="J14" s="78">
        <f t="shared" si="2"/>
        <v>0.87605894966840536</v>
      </c>
      <c r="K14" s="76">
        <v>214549389.01000002</v>
      </c>
      <c r="L14" s="79">
        <f t="shared" si="3"/>
        <v>0.70639207866820763</v>
      </c>
      <c r="M14" s="76">
        <v>213023632.30000004</v>
      </c>
    </row>
    <row r="15" spans="1:13">
      <c r="A15" s="63" t="s">
        <v>231</v>
      </c>
      <c r="B15" s="74" t="s">
        <v>23</v>
      </c>
      <c r="C15" s="75" t="s">
        <v>107</v>
      </c>
      <c r="D15" s="76">
        <v>1172185021</v>
      </c>
      <c r="E15" s="76">
        <v>828473960.90000021</v>
      </c>
      <c r="F15" s="77">
        <f t="shared" si="1"/>
        <v>-29.322253223025939</v>
      </c>
      <c r="G15" s="76">
        <v>472929368.84999996</v>
      </c>
      <c r="H15" s="76">
        <v>225448131.21000004</v>
      </c>
      <c r="I15" s="76">
        <v>225448131.21000004</v>
      </c>
      <c r="J15" s="78">
        <f t="shared" si="2"/>
        <v>0.27212458308899395</v>
      </c>
      <c r="K15" s="76">
        <v>207894742.25999999</v>
      </c>
      <c r="L15" s="79">
        <f t="shared" si="3"/>
        <v>0.25093696612281774</v>
      </c>
      <c r="M15" s="76">
        <v>182264695.62</v>
      </c>
    </row>
    <row r="16" spans="1:13">
      <c r="A16" s="63" t="s">
        <v>231</v>
      </c>
      <c r="B16" s="74" t="s">
        <v>29</v>
      </c>
      <c r="C16" s="75" t="s">
        <v>104</v>
      </c>
      <c r="D16" s="76">
        <v>9792348985</v>
      </c>
      <c r="E16" s="76">
        <v>9999427020.2899952</v>
      </c>
      <c r="F16" s="77">
        <f t="shared" si="1"/>
        <v>2.1146921500367233</v>
      </c>
      <c r="G16" s="76">
        <v>196648570.15000001</v>
      </c>
      <c r="H16" s="76">
        <v>9709032242.6999874</v>
      </c>
      <c r="I16" s="76">
        <v>9709032242.6999874</v>
      </c>
      <c r="J16" s="78">
        <f t="shared" si="2"/>
        <v>0.97095885824250094</v>
      </c>
      <c r="K16" s="76">
        <v>9207102358.9700012</v>
      </c>
      <c r="L16" s="79">
        <f t="shared" si="3"/>
        <v>0.92076299374831427</v>
      </c>
      <c r="M16" s="76">
        <v>9178274421.3899994</v>
      </c>
    </row>
    <row r="17" spans="1:13" ht="30">
      <c r="A17" s="63" t="s">
        <v>231</v>
      </c>
      <c r="B17" s="74" t="s">
        <v>32</v>
      </c>
      <c r="C17" s="75" t="s">
        <v>102</v>
      </c>
      <c r="D17" s="76">
        <v>431379612</v>
      </c>
      <c r="E17" s="76">
        <v>411378874.63</v>
      </c>
      <c r="F17" s="77">
        <f t="shared" si="1"/>
        <v>-4.6364586581342682</v>
      </c>
      <c r="G17" s="76">
        <v>50811847</v>
      </c>
      <c r="H17" s="76">
        <v>338301286.05000007</v>
      </c>
      <c r="I17" s="76">
        <v>338301286.05000007</v>
      </c>
      <c r="J17" s="78">
        <f t="shared" si="2"/>
        <v>0.82235940373523808</v>
      </c>
      <c r="K17" s="76">
        <v>292196863.16000003</v>
      </c>
      <c r="L17" s="79">
        <f t="shared" si="3"/>
        <v>0.71028650516584269</v>
      </c>
      <c r="M17" s="76">
        <v>290171707.44999999</v>
      </c>
    </row>
    <row r="18" spans="1:13" ht="30">
      <c r="A18" s="63" t="s">
        <v>231</v>
      </c>
      <c r="B18" s="74" t="s">
        <v>87</v>
      </c>
      <c r="C18" s="75" t="s">
        <v>100</v>
      </c>
      <c r="D18" s="76">
        <v>573325244</v>
      </c>
      <c r="E18" s="76">
        <v>283448195.75</v>
      </c>
      <c r="F18" s="77">
        <f t="shared" si="1"/>
        <v>-50.560663651852032</v>
      </c>
      <c r="G18" s="76">
        <v>18954216.020000003</v>
      </c>
      <c r="H18" s="76">
        <v>246490337.99000001</v>
      </c>
      <c r="I18" s="76">
        <v>246490337.99000001</v>
      </c>
      <c r="J18" s="78">
        <f t="shared" si="2"/>
        <v>0.86961336034540626</v>
      </c>
      <c r="K18" s="76">
        <v>195381117.09999999</v>
      </c>
      <c r="L18" s="79">
        <f t="shared" si="3"/>
        <v>0.68930097290979142</v>
      </c>
      <c r="M18" s="76">
        <v>193286813.50999999</v>
      </c>
    </row>
    <row r="19" spans="1:13">
      <c r="A19" s="63" t="s">
        <v>231</v>
      </c>
      <c r="B19" s="74" t="s">
        <v>35</v>
      </c>
      <c r="C19" s="75" t="s">
        <v>99</v>
      </c>
      <c r="D19" s="76">
        <v>2044420865</v>
      </c>
      <c r="E19" s="76">
        <v>2577792187.2800002</v>
      </c>
      <c r="F19" s="77">
        <f t="shared" si="1"/>
        <v>26.089115573568566</v>
      </c>
      <c r="G19" s="76">
        <v>18578591.380000003</v>
      </c>
      <c r="H19" s="76">
        <v>2555607737.8799996</v>
      </c>
      <c r="I19" s="76">
        <v>2555607737.8799996</v>
      </c>
      <c r="J19" s="78">
        <f t="shared" si="2"/>
        <v>0.99139401170138197</v>
      </c>
      <c r="K19" s="76">
        <v>2492662442.6200004</v>
      </c>
      <c r="L19" s="79">
        <f t="shared" si="3"/>
        <v>0.96697571469101784</v>
      </c>
      <c r="M19" s="76">
        <v>2468936994.2500005</v>
      </c>
    </row>
    <row r="20" spans="1:13" ht="30">
      <c r="A20" s="63" t="s">
        <v>231</v>
      </c>
      <c r="B20" s="74" t="s">
        <v>68</v>
      </c>
      <c r="C20" s="75" t="s">
        <v>98</v>
      </c>
      <c r="D20" s="76">
        <v>187432459</v>
      </c>
      <c r="E20" s="76">
        <v>214981200.94</v>
      </c>
      <c r="F20" s="77">
        <f t="shared" si="1"/>
        <v>14.697956846417949</v>
      </c>
      <c r="G20" s="76">
        <v>2808467.53</v>
      </c>
      <c r="H20" s="76">
        <v>204081229.39999998</v>
      </c>
      <c r="I20" s="76">
        <v>204081229.39999998</v>
      </c>
      <c r="J20" s="78">
        <f t="shared" si="2"/>
        <v>0.9492980247001126</v>
      </c>
      <c r="K20" s="76">
        <v>198313626.62999997</v>
      </c>
      <c r="L20" s="79">
        <f t="shared" si="3"/>
        <v>0.92246961949639561</v>
      </c>
      <c r="M20" s="76">
        <v>197979659.95999998</v>
      </c>
    </row>
    <row r="21" spans="1:13" ht="30">
      <c r="A21" s="63" t="s">
        <v>231</v>
      </c>
      <c r="B21" s="74" t="s">
        <v>51</v>
      </c>
      <c r="C21" s="75" t="s">
        <v>97</v>
      </c>
      <c r="D21" s="76">
        <v>1631114219</v>
      </c>
      <c r="E21" s="76">
        <v>1180101433.9200003</v>
      </c>
      <c r="F21" s="77">
        <f t="shared" si="1"/>
        <v>-27.650594901717284</v>
      </c>
      <c r="G21" s="76">
        <v>152571127.63000003</v>
      </c>
      <c r="H21" s="76">
        <v>650225355.26999998</v>
      </c>
      <c r="I21" s="76">
        <v>650225355.26999998</v>
      </c>
      <c r="J21" s="78">
        <f t="shared" si="2"/>
        <v>0.55099107295388572</v>
      </c>
      <c r="K21" s="76">
        <v>348654972.94999999</v>
      </c>
      <c r="L21" s="79">
        <f t="shared" si="3"/>
        <v>0.2954449193336337</v>
      </c>
      <c r="M21" s="76">
        <v>327553503.34000003</v>
      </c>
    </row>
    <row r="22" spans="1:13">
      <c r="A22" s="63" t="s">
        <v>231</v>
      </c>
      <c r="B22" s="74" t="s">
        <v>13</v>
      </c>
      <c r="C22" s="75" t="s">
        <v>96</v>
      </c>
      <c r="D22" s="76">
        <v>60748109</v>
      </c>
      <c r="E22" s="76">
        <v>62445266.600000001</v>
      </c>
      <c r="F22" s="77">
        <f t="shared" si="1"/>
        <v>2.7937620247570294</v>
      </c>
      <c r="G22" s="76">
        <v>8787062.9199999999</v>
      </c>
      <c r="H22" s="76">
        <v>50209519.080000006</v>
      </c>
      <c r="I22" s="76">
        <v>50209519.080000006</v>
      </c>
      <c r="J22" s="78">
        <f t="shared" si="2"/>
        <v>0.80405644516857588</v>
      </c>
      <c r="K22" s="76">
        <v>42207968.850000009</v>
      </c>
      <c r="L22" s="79">
        <f t="shared" si="3"/>
        <v>0.67591942749428513</v>
      </c>
      <c r="M22" s="76">
        <v>41824715.520000003</v>
      </c>
    </row>
    <row r="23" spans="1:13" ht="30">
      <c r="A23" s="63" t="s">
        <v>231</v>
      </c>
      <c r="B23" s="74" t="s">
        <v>39</v>
      </c>
      <c r="C23" s="75" t="s">
        <v>95</v>
      </c>
      <c r="D23" s="76">
        <v>177846160</v>
      </c>
      <c r="E23" s="76">
        <v>165900184.45999998</v>
      </c>
      <c r="F23" s="77">
        <f t="shared" si="1"/>
        <v>-6.7170275366080556</v>
      </c>
      <c r="G23" s="76">
        <v>5386714.75</v>
      </c>
      <c r="H23" s="76">
        <v>156010899.13999999</v>
      </c>
      <c r="I23" s="76">
        <v>156010899.13999999</v>
      </c>
      <c r="J23" s="78">
        <f t="shared" si="2"/>
        <v>0.94039014873799376</v>
      </c>
      <c r="K23" s="76">
        <v>150574215.29999998</v>
      </c>
      <c r="L23" s="79">
        <f t="shared" si="3"/>
        <v>0.90761933622988089</v>
      </c>
      <c r="M23" s="76">
        <v>150013412.14999998</v>
      </c>
    </row>
    <row r="24" spans="1:13">
      <c r="A24" s="63" t="s">
        <v>231</v>
      </c>
      <c r="B24" s="74" t="s">
        <v>66</v>
      </c>
      <c r="C24" s="75" t="s">
        <v>89</v>
      </c>
      <c r="D24" s="76">
        <v>403898437</v>
      </c>
      <c r="E24" s="76">
        <v>410918648.28999978</v>
      </c>
      <c r="F24" s="77">
        <f t="shared" si="1"/>
        <v>1.7381130123065525</v>
      </c>
      <c r="G24" s="76">
        <v>52379508.150000021</v>
      </c>
      <c r="H24" s="76">
        <v>353007604.20999992</v>
      </c>
      <c r="I24" s="76">
        <v>353007604.20999992</v>
      </c>
      <c r="J24" s="78">
        <f t="shared" si="2"/>
        <v>0.85906932109070411</v>
      </c>
      <c r="K24" s="76">
        <v>309417184.42999995</v>
      </c>
      <c r="L24" s="79">
        <f t="shared" si="3"/>
        <v>0.75298890843141619</v>
      </c>
      <c r="M24" s="76">
        <v>308434592.35999995</v>
      </c>
    </row>
    <row r="25" spans="1:13" ht="30">
      <c r="A25" s="63" t="s">
        <v>231</v>
      </c>
      <c r="B25" s="74" t="s">
        <v>67</v>
      </c>
      <c r="C25" s="75" t="s">
        <v>88</v>
      </c>
      <c r="D25" s="76">
        <v>179570051</v>
      </c>
      <c r="E25" s="76">
        <v>178664543.97000006</v>
      </c>
      <c r="F25" s="77">
        <f t="shared" si="1"/>
        <v>-0.50426394878060332</v>
      </c>
      <c r="G25" s="76">
        <v>66222679.110000007</v>
      </c>
      <c r="H25" s="76">
        <v>107230391.39</v>
      </c>
      <c r="I25" s="76">
        <v>107230391.39</v>
      </c>
      <c r="J25" s="78">
        <f t="shared" si="2"/>
        <v>0.60017723162803516</v>
      </c>
      <c r="K25" s="76">
        <v>101424822.65000001</v>
      </c>
      <c r="L25" s="79">
        <f t="shared" si="3"/>
        <v>0.56768299068353745</v>
      </c>
      <c r="M25" s="76">
        <v>101353680.45</v>
      </c>
    </row>
    <row r="26" spans="1:13">
      <c r="A26" s="63" t="s">
        <v>231</v>
      </c>
      <c r="B26" s="74" t="s">
        <v>12</v>
      </c>
      <c r="C26" s="75" t="s">
        <v>70</v>
      </c>
      <c r="D26" s="76">
        <v>8074412252</v>
      </c>
      <c r="E26" s="76">
        <v>6998158112.9099998</v>
      </c>
      <c r="F26" s="77">
        <f t="shared" si="1"/>
        <v>-13.329194813200385</v>
      </c>
      <c r="G26" s="76">
        <v>32263469.109999999</v>
      </c>
      <c r="H26" s="76">
        <v>6887419951.6199999</v>
      </c>
      <c r="I26" s="76">
        <v>6887419951.6199999</v>
      </c>
      <c r="J26" s="78">
        <f t="shared" si="2"/>
        <v>0.98417609898157155</v>
      </c>
      <c r="K26" s="76">
        <v>6784578847.1400003</v>
      </c>
      <c r="L26" s="79">
        <f t="shared" si="3"/>
        <v>0.96948064586080229</v>
      </c>
      <c r="M26" s="76">
        <v>6770239867.5799999</v>
      </c>
    </row>
    <row r="27" spans="1:13" ht="45">
      <c r="A27" s="63" t="s">
        <v>231</v>
      </c>
      <c r="B27" s="74" t="s">
        <v>25</v>
      </c>
      <c r="C27" s="75" t="s">
        <v>179</v>
      </c>
      <c r="D27" s="76">
        <v>194312818</v>
      </c>
      <c r="E27" s="76">
        <v>165064354.15000001</v>
      </c>
      <c r="F27" s="77">
        <f t="shared" si="1"/>
        <v>-15.052256537188402</v>
      </c>
      <c r="G27" s="76">
        <v>54102979.850000009</v>
      </c>
      <c r="H27" s="76">
        <v>103174888.09</v>
      </c>
      <c r="I27" s="76">
        <v>103174888.09</v>
      </c>
      <c r="J27" s="78">
        <f t="shared" si="2"/>
        <v>0.62505856349967126</v>
      </c>
      <c r="K27" s="76">
        <v>84694828.099999994</v>
      </c>
      <c r="L27" s="79">
        <f t="shared" si="3"/>
        <v>0.51310186585187689</v>
      </c>
      <c r="M27" s="76">
        <v>83825438.110000014</v>
      </c>
    </row>
    <row r="28" spans="1:13" ht="30">
      <c r="A28" s="63" t="s">
        <v>231</v>
      </c>
      <c r="B28" s="74" t="s">
        <v>91</v>
      </c>
      <c r="C28" s="75" t="s">
        <v>178</v>
      </c>
      <c r="D28" s="76">
        <v>6381059</v>
      </c>
      <c r="E28" s="76">
        <v>8329042.4399999995</v>
      </c>
      <c r="F28" s="77">
        <f t="shared" si="1"/>
        <v>30.527588602456103</v>
      </c>
      <c r="G28" s="76">
        <v>441345.65</v>
      </c>
      <c r="H28" s="76">
        <v>6955309.2000000002</v>
      </c>
      <c r="I28" s="76">
        <v>6955309.2000000002</v>
      </c>
      <c r="J28" s="78">
        <f t="shared" si="2"/>
        <v>0.83506708605509283</v>
      </c>
      <c r="K28" s="76">
        <v>5313823.04</v>
      </c>
      <c r="L28" s="79">
        <f t="shared" si="3"/>
        <v>0.63798726903833625</v>
      </c>
      <c r="M28" s="76">
        <v>5313823.04</v>
      </c>
    </row>
    <row r="29" spans="1:13" ht="30">
      <c r="A29" s="63" t="s">
        <v>231</v>
      </c>
      <c r="B29" s="74" t="s">
        <v>60</v>
      </c>
      <c r="C29" s="75" t="s">
        <v>177</v>
      </c>
      <c r="D29" s="76">
        <v>19589803</v>
      </c>
      <c r="E29" s="76">
        <v>22001873</v>
      </c>
      <c r="F29" s="77">
        <f t="shared" si="1"/>
        <v>12.312885433304267</v>
      </c>
      <c r="G29" s="76">
        <v>2776004.13</v>
      </c>
      <c r="H29" s="76">
        <v>17054091.150000002</v>
      </c>
      <c r="I29" s="76">
        <v>17054091.150000002</v>
      </c>
      <c r="J29" s="78">
        <f t="shared" si="2"/>
        <v>0.77511997046796888</v>
      </c>
      <c r="K29" s="76">
        <v>16221837.84</v>
      </c>
      <c r="L29" s="79">
        <f t="shared" si="3"/>
        <v>0.73729349496745122</v>
      </c>
      <c r="M29" s="76">
        <v>16127858.459999999</v>
      </c>
    </row>
    <row r="30" spans="1:13" ht="30">
      <c r="A30" s="63" t="s">
        <v>231</v>
      </c>
      <c r="B30" s="74" t="s">
        <v>175</v>
      </c>
      <c r="C30" s="75" t="s">
        <v>176</v>
      </c>
      <c r="D30" s="76">
        <v>69271218</v>
      </c>
      <c r="E30" s="76">
        <v>69085050.579999983</v>
      </c>
      <c r="F30" s="77">
        <f t="shared" si="1"/>
        <v>-0.26875147481890682</v>
      </c>
      <c r="G30" s="76">
        <v>7171384.2599999988</v>
      </c>
      <c r="H30" s="76">
        <v>54777363.579999976</v>
      </c>
      <c r="I30" s="76">
        <v>54777363.579999976</v>
      </c>
      <c r="J30" s="78">
        <f t="shared" si="2"/>
        <v>0.79289749548012833</v>
      </c>
      <c r="K30" s="76">
        <v>45941892.110000007</v>
      </c>
      <c r="L30" s="79">
        <f t="shared" si="3"/>
        <v>0.66500482701101349</v>
      </c>
      <c r="M30" s="76">
        <v>45444503.020000003</v>
      </c>
    </row>
    <row r="31" spans="1:13" ht="30">
      <c r="A31" s="63" t="s">
        <v>231</v>
      </c>
      <c r="B31" s="74" t="s">
        <v>24</v>
      </c>
      <c r="C31" s="75" t="s">
        <v>174</v>
      </c>
      <c r="D31" s="76">
        <v>17722117</v>
      </c>
      <c r="E31" s="76">
        <v>17994843.999999996</v>
      </c>
      <c r="F31" s="77">
        <f t="shared" si="1"/>
        <v>1.5389075695640519</v>
      </c>
      <c r="G31" s="76">
        <v>4288274.08</v>
      </c>
      <c r="H31" s="76">
        <v>13063135.6</v>
      </c>
      <c r="I31" s="76">
        <v>13063135.6</v>
      </c>
      <c r="J31" s="78">
        <f t="shared" si="2"/>
        <v>0.72593769637569527</v>
      </c>
      <c r="K31" s="76">
        <v>11772770.289999999</v>
      </c>
      <c r="L31" s="79">
        <f t="shared" si="3"/>
        <v>0.6542301944934894</v>
      </c>
      <c r="M31" s="76">
        <v>11770385.330000002</v>
      </c>
    </row>
    <row r="32" spans="1:13" ht="30">
      <c r="A32" s="63" t="s">
        <v>231</v>
      </c>
      <c r="B32" s="74" t="s">
        <v>26</v>
      </c>
      <c r="C32" s="75" t="s">
        <v>27</v>
      </c>
      <c r="D32" s="76">
        <v>878562832</v>
      </c>
      <c r="E32" s="76">
        <v>1469542267.3899999</v>
      </c>
      <c r="F32" s="77">
        <f t="shared" si="1"/>
        <v>67.266610180249444</v>
      </c>
      <c r="G32" s="76">
        <v>65152364.43</v>
      </c>
      <c r="H32" s="76">
        <v>1218189262.8500001</v>
      </c>
      <c r="I32" s="76">
        <v>1218189262.8500001</v>
      </c>
      <c r="J32" s="78">
        <f t="shared" si="2"/>
        <v>0.8289583021069421</v>
      </c>
      <c r="K32" s="76">
        <v>906236949.02999985</v>
      </c>
      <c r="L32" s="79">
        <f t="shared" si="3"/>
        <v>0.61667974384944646</v>
      </c>
      <c r="M32" s="76">
        <v>904367506.00999999</v>
      </c>
    </row>
    <row r="33" spans="1:13" ht="30">
      <c r="A33" s="63" t="s">
        <v>231</v>
      </c>
      <c r="B33" s="74" t="s">
        <v>172</v>
      </c>
      <c r="C33" s="75" t="s">
        <v>173</v>
      </c>
      <c r="D33" s="76">
        <v>471795108</v>
      </c>
      <c r="E33" s="76">
        <v>458453854.02999997</v>
      </c>
      <c r="F33" s="77">
        <f t="shared" si="1"/>
        <v>-2.8277643713931933</v>
      </c>
      <c r="G33" s="76">
        <v>25579513.519999996</v>
      </c>
      <c r="H33" s="76">
        <v>426006181.88999999</v>
      </c>
      <c r="I33" s="76">
        <v>426006181.88999999</v>
      </c>
      <c r="J33" s="78">
        <f t="shared" si="2"/>
        <v>0.92922368989862025</v>
      </c>
      <c r="K33" s="76">
        <v>409412599.31999999</v>
      </c>
      <c r="L33" s="79">
        <f t="shared" si="3"/>
        <v>0.89302902728615552</v>
      </c>
      <c r="M33" s="76">
        <v>408273153.99000001</v>
      </c>
    </row>
    <row r="34" spans="1:13" ht="30">
      <c r="A34" s="63" t="s">
        <v>231</v>
      </c>
      <c r="B34" s="74" t="s">
        <v>15</v>
      </c>
      <c r="C34" s="75" t="s">
        <v>59</v>
      </c>
      <c r="D34" s="76">
        <v>18569093</v>
      </c>
      <c r="E34" s="76">
        <v>18277664.879999999</v>
      </c>
      <c r="F34" s="77">
        <f t="shared" si="1"/>
        <v>-1.5694257118535671</v>
      </c>
      <c r="G34" s="76">
        <v>2351060.1900000004</v>
      </c>
      <c r="H34" s="76">
        <v>13381789.739999998</v>
      </c>
      <c r="I34" s="76">
        <v>13381789.739999998</v>
      </c>
      <c r="J34" s="78">
        <f t="shared" si="2"/>
        <v>0.73213891532953845</v>
      </c>
      <c r="K34" s="76">
        <v>9710402.959999999</v>
      </c>
      <c r="L34" s="79">
        <f t="shared" si="3"/>
        <v>0.53127152859802296</v>
      </c>
      <c r="M34" s="76">
        <v>9625441.9500000011</v>
      </c>
    </row>
    <row r="35" spans="1:13" ht="30">
      <c r="A35" s="63" t="s">
        <v>231</v>
      </c>
      <c r="B35" s="74" t="s">
        <v>33</v>
      </c>
      <c r="C35" s="75" t="s">
        <v>58</v>
      </c>
      <c r="D35" s="76">
        <v>19165062</v>
      </c>
      <c r="E35" s="76">
        <v>31951763</v>
      </c>
      <c r="F35" s="77">
        <f t="shared" si="1"/>
        <v>66.718808423369566</v>
      </c>
      <c r="G35" s="76">
        <v>4535344.0199999996</v>
      </c>
      <c r="H35" s="76">
        <v>24522576.599999994</v>
      </c>
      <c r="I35" s="76">
        <v>24522576.599999994</v>
      </c>
      <c r="J35" s="78">
        <f t="shared" si="2"/>
        <v>0.76748743410496612</v>
      </c>
      <c r="K35" s="76">
        <v>15116502.550000001</v>
      </c>
      <c r="L35" s="79">
        <f t="shared" si="3"/>
        <v>0.47310386440961022</v>
      </c>
      <c r="M35" s="76">
        <v>15116502.550000001</v>
      </c>
    </row>
    <row r="36" spans="1:13" ht="30">
      <c r="A36" s="63" t="s">
        <v>231</v>
      </c>
      <c r="B36" s="74" t="s">
        <v>36</v>
      </c>
      <c r="C36" s="75" t="s">
        <v>37</v>
      </c>
      <c r="D36" s="76">
        <v>33692800</v>
      </c>
      <c r="E36" s="76">
        <v>33692800</v>
      </c>
      <c r="F36" s="77">
        <f t="shared" si="1"/>
        <v>0</v>
      </c>
      <c r="G36" s="76">
        <v>13393847.569999998</v>
      </c>
      <c r="H36" s="76">
        <v>17335915.91</v>
      </c>
      <c r="I36" s="76">
        <v>17335915.91</v>
      </c>
      <c r="J36" s="78">
        <f t="shared" si="2"/>
        <v>0.51452879873444768</v>
      </c>
      <c r="K36" s="76">
        <v>14859306.93</v>
      </c>
      <c r="L36" s="79">
        <f t="shared" si="3"/>
        <v>0.44102321356491592</v>
      </c>
      <c r="M36" s="76">
        <v>14442946.34</v>
      </c>
    </row>
    <row r="37" spans="1:13" ht="30">
      <c r="A37" s="63" t="s">
        <v>231</v>
      </c>
      <c r="B37" s="74" t="s">
        <v>46</v>
      </c>
      <c r="C37" s="75" t="s">
        <v>47</v>
      </c>
      <c r="D37" s="76">
        <v>70576193</v>
      </c>
      <c r="E37" s="76">
        <v>68306193</v>
      </c>
      <c r="F37" s="77">
        <f t="shared" si="1"/>
        <v>-3.2163820454299663</v>
      </c>
      <c r="G37" s="76">
        <v>7619344.1200000001</v>
      </c>
      <c r="H37" s="76">
        <v>60564317.040000007</v>
      </c>
      <c r="I37" s="76">
        <v>60564317.040000007</v>
      </c>
      <c r="J37" s="78">
        <f t="shared" si="2"/>
        <v>0.88665923805766789</v>
      </c>
      <c r="K37" s="76">
        <v>54834378.320000008</v>
      </c>
      <c r="L37" s="79">
        <f t="shared" si="3"/>
        <v>0.80277315879688993</v>
      </c>
      <c r="M37" s="76">
        <v>54776793.600000001</v>
      </c>
    </row>
    <row r="38" spans="1:13" ht="30">
      <c r="A38" s="63" t="s">
        <v>231</v>
      </c>
      <c r="B38" s="74" t="s">
        <v>56</v>
      </c>
      <c r="C38" s="75" t="s">
        <v>57</v>
      </c>
      <c r="D38" s="76">
        <v>17466865</v>
      </c>
      <c r="E38" s="76">
        <v>19630322.659999996</v>
      </c>
      <c r="F38" s="77">
        <f t="shared" si="1"/>
        <v>12.386067333777383</v>
      </c>
      <c r="G38" s="76">
        <v>1170551.95</v>
      </c>
      <c r="H38" s="76">
        <v>14357368.57</v>
      </c>
      <c r="I38" s="76">
        <v>14357368.57</v>
      </c>
      <c r="J38" s="78">
        <f t="shared" si="2"/>
        <v>0.73138729396717939</v>
      </c>
      <c r="K38" s="76">
        <v>13042112.210000003</v>
      </c>
      <c r="L38" s="79">
        <f t="shared" si="3"/>
        <v>0.66438603358137593</v>
      </c>
      <c r="M38" s="76">
        <v>12664190.680000003</v>
      </c>
    </row>
    <row r="39" spans="1:13" ht="30">
      <c r="A39" s="63" t="s">
        <v>230</v>
      </c>
      <c r="B39" s="74" t="s">
        <v>63</v>
      </c>
      <c r="C39" s="75" t="s">
        <v>64</v>
      </c>
      <c r="D39" s="76">
        <v>7641721810</v>
      </c>
      <c r="E39" s="76">
        <v>7808476445.8399992</v>
      </c>
      <c r="F39" s="77">
        <f t="shared" si="1"/>
        <v>2.1821605128543586</v>
      </c>
      <c r="G39" s="76">
        <v>596833199.33000004</v>
      </c>
      <c r="H39" s="76">
        <v>7132718944.0899963</v>
      </c>
      <c r="I39" s="76">
        <v>7132718944.0899963</v>
      </c>
      <c r="J39" s="78">
        <f t="shared" si="2"/>
        <v>0.91345846959556165</v>
      </c>
      <c r="K39" s="76">
        <v>6875629138.7199965</v>
      </c>
      <c r="L39" s="79">
        <f t="shared" si="3"/>
        <v>0.88053401792394703</v>
      </c>
      <c r="M39" s="76">
        <v>6847242852.4399958</v>
      </c>
    </row>
    <row r="40" spans="1:13">
      <c r="B40" s="80"/>
      <c r="F40" s="81"/>
    </row>
    <row r="41" spans="1:13">
      <c r="B41" s="80"/>
      <c r="F41" s="81"/>
    </row>
    <row r="42" spans="1:13">
      <c r="B42" s="138" t="s">
        <v>210</v>
      </c>
      <c r="C42" s="138"/>
      <c r="D42" s="76">
        <v>1399425105</v>
      </c>
      <c r="E42" s="76">
        <v>1494962801.3299999</v>
      </c>
      <c r="F42" s="77">
        <f t="shared" ref="F42" si="4">((E42/D42)-1)*100</f>
        <v>6.826924569857562</v>
      </c>
      <c r="G42" s="76"/>
      <c r="H42" s="76"/>
      <c r="I42" s="76">
        <v>1143794502.9099998</v>
      </c>
      <c r="J42" s="78">
        <f>I42/E42</f>
        <v>0.76509897229042645</v>
      </c>
      <c r="K42" s="76">
        <v>965912503.33000016</v>
      </c>
      <c r="L42" s="79">
        <f>K42/E42</f>
        <v>0.64611139653152039</v>
      </c>
      <c r="M42" s="76">
        <v>954011243.62999976</v>
      </c>
    </row>
    <row r="43" spans="1:13">
      <c r="F43" s="81"/>
    </row>
    <row r="44" spans="1:13">
      <c r="F44" s="81"/>
    </row>
    <row r="45" spans="1:13">
      <c r="A45" s="67"/>
      <c r="B45" s="74" t="s">
        <v>54</v>
      </c>
      <c r="C45" s="75" t="s">
        <v>55</v>
      </c>
      <c r="D45" s="76">
        <v>1000</v>
      </c>
      <c r="E45" s="76">
        <v>1000</v>
      </c>
      <c r="F45" s="77">
        <f t="shared" ref="F45:F58" si="5">((E45/D45)-1)*100</f>
        <v>0</v>
      </c>
      <c r="G45" s="76">
        <v>1000</v>
      </c>
      <c r="H45" s="76">
        <v>0</v>
      </c>
      <c r="I45" s="76">
        <v>0</v>
      </c>
      <c r="J45" s="78">
        <f t="shared" ref="J45:J58" si="6">I45/E45</f>
        <v>0</v>
      </c>
      <c r="K45" s="76">
        <v>0</v>
      </c>
      <c r="L45" s="79">
        <f t="shared" ref="L45:L58" si="7">K45/E45</f>
        <v>0</v>
      </c>
      <c r="M45" s="76">
        <v>0</v>
      </c>
    </row>
    <row r="46" spans="1:13" ht="30">
      <c r="A46" s="63" t="s">
        <v>230</v>
      </c>
      <c r="B46" s="74" t="s">
        <v>49</v>
      </c>
      <c r="C46" s="75" t="s">
        <v>50</v>
      </c>
      <c r="D46" s="76">
        <v>614000000</v>
      </c>
      <c r="E46" s="76">
        <v>518178164.00999999</v>
      </c>
      <c r="F46" s="77">
        <f t="shared" si="5"/>
        <v>-15.606162213355045</v>
      </c>
      <c r="G46" s="76">
        <v>172279708.57999998</v>
      </c>
      <c r="H46" s="76">
        <v>301070971.33999997</v>
      </c>
      <c r="I46" s="76">
        <v>301070971.33999997</v>
      </c>
      <c r="J46" s="78">
        <f t="shared" si="6"/>
        <v>0.5810182525062747</v>
      </c>
      <c r="K46" s="76">
        <v>276968694.29000002</v>
      </c>
      <c r="L46" s="79">
        <f t="shared" si="7"/>
        <v>0.53450475826043298</v>
      </c>
      <c r="M46" s="76">
        <v>276639556.42000002</v>
      </c>
    </row>
    <row r="47" spans="1:13" ht="30">
      <c r="A47" s="63" t="s">
        <v>230</v>
      </c>
      <c r="B47" s="74" t="s">
        <v>125</v>
      </c>
      <c r="C47" s="75" t="s">
        <v>126</v>
      </c>
      <c r="D47" s="76">
        <v>1399610997</v>
      </c>
      <c r="E47" s="76">
        <v>988415186.31000006</v>
      </c>
      <c r="F47" s="77">
        <f t="shared" si="5"/>
        <v>-29.379292644268929</v>
      </c>
      <c r="G47" s="76">
        <v>27850380.649999995</v>
      </c>
      <c r="H47" s="76">
        <v>960387963.26999998</v>
      </c>
      <c r="I47" s="76">
        <v>960387963.26999998</v>
      </c>
      <c r="J47" s="78">
        <f t="shared" si="6"/>
        <v>0.97164428124113245</v>
      </c>
      <c r="K47" s="76">
        <v>924185491.48000014</v>
      </c>
      <c r="L47" s="79">
        <f t="shared" si="7"/>
        <v>0.93501749495595532</v>
      </c>
      <c r="M47" s="76">
        <v>919146643.29000008</v>
      </c>
    </row>
    <row r="48" spans="1:13" ht="30">
      <c r="A48" s="63" t="s">
        <v>230</v>
      </c>
      <c r="B48" s="74" t="s">
        <v>123</v>
      </c>
      <c r="C48" s="75" t="s">
        <v>124</v>
      </c>
      <c r="D48" s="76">
        <v>563480</v>
      </c>
      <c r="E48" s="76">
        <v>463480</v>
      </c>
      <c r="F48" s="77">
        <f t="shared" si="5"/>
        <v>-17.746858805991337</v>
      </c>
      <c r="G48" s="76">
        <v>463480</v>
      </c>
      <c r="H48" s="76">
        <v>0</v>
      </c>
      <c r="I48" s="76">
        <v>0</v>
      </c>
      <c r="J48" s="78">
        <f t="shared" si="6"/>
        <v>0</v>
      </c>
      <c r="K48" s="76">
        <v>0</v>
      </c>
      <c r="L48" s="79">
        <f t="shared" si="7"/>
        <v>0</v>
      </c>
      <c r="M48" s="76">
        <v>0</v>
      </c>
    </row>
    <row r="49" spans="1:13" ht="30">
      <c r="A49" s="63" t="s">
        <v>230</v>
      </c>
      <c r="B49" s="74" t="s">
        <v>121</v>
      </c>
      <c r="C49" s="75" t="s">
        <v>122</v>
      </c>
      <c r="D49" s="76">
        <v>3300000</v>
      </c>
      <c r="E49" s="76">
        <v>12989196.99</v>
      </c>
      <c r="F49" s="77">
        <f t="shared" si="5"/>
        <v>293.61203</v>
      </c>
      <c r="G49" s="76">
        <v>300000</v>
      </c>
      <c r="H49" s="76">
        <v>10729340.52</v>
      </c>
      <c r="I49" s="76">
        <v>10729340.52</v>
      </c>
      <c r="J49" s="78">
        <f t="shared" si="6"/>
        <v>0.82602030966657924</v>
      </c>
      <c r="K49" s="76">
        <v>445929.2</v>
      </c>
      <c r="L49" s="79">
        <f t="shared" si="7"/>
        <v>3.4330775054324587E-2</v>
      </c>
      <c r="M49" s="76">
        <v>201309.12</v>
      </c>
    </row>
    <row r="50" spans="1:13" ht="30">
      <c r="A50" s="63" t="s">
        <v>230</v>
      </c>
      <c r="B50" s="74" t="s">
        <v>14</v>
      </c>
      <c r="C50" s="75" t="s">
        <v>120</v>
      </c>
      <c r="D50" s="76">
        <v>114762683</v>
      </c>
      <c r="E50" s="76">
        <v>47499771.630000003</v>
      </c>
      <c r="F50" s="77">
        <f t="shared" si="5"/>
        <v>-58.610438177016121</v>
      </c>
      <c r="G50" s="76">
        <v>0</v>
      </c>
      <c r="H50" s="76">
        <v>36646302.259999998</v>
      </c>
      <c r="I50" s="76">
        <v>36646302.259999998</v>
      </c>
      <c r="J50" s="78">
        <f t="shared" si="6"/>
        <v>0.77150480944322797</v>
      </c>
      <c r="K50" s="76">
        <v>31753170.560000002</v>
      </c>
      <c r="L50" s="79">
        <f t="shared" si="7"/>
        <v>0.66849101522722421</v>
      </c>
      <c r="M50" s="76">
        <v>31537501.469999999</v>
      </c>
    </row>
    <row r="51" spans="1:13" ht="30">
      <c r="A51" s="63" t="s">
        <v>230</v>
      </c>
      <c r="B51" s="74" t="s">
        <v>34</v>
      </c>
      <c r="C51" s="75" t="s">
        <v>198</v>
      </c>
      <c r="D51" s="76">
        <v>134250971</v>
      </c>
      <c r="E51" s="76">
        <v>81966088</v>
      </c>
      <c r="F51" s="77">
        <f t="shared" si="5"/>
        <v>-38.945627439819411</v>
      </c>
      <c r="G51" s="76">
        <v>38717430.5</v>
      </c>
      <c r="H51" s="76">
        <v>37941941.980000004</v>
      </c>
      <c r="I51" s="76">
        <v>37941941.980000004</v>
      </c>
      <c r="J51" s="78">
        <f t="shared" si="6"/>
        <v>0.46289804607973978</v>
      </c>
      <c r="K51" s="76">
        <v>33031803.120000005</v>
      </c>
      <c r="L51" s="79">
        <f t="shared" si="7"/>
        <v>0.40299352971438634</v>
      </c>
      <c r="M51" s="76">
        <v>32626797.590000004</v>
      </c>
    </row>
    <row r="52" spans="1:13" ht="30">
      <c r="A52" s="63" t="s">
        <v>230</v>
      </c>
      <c r="B52" s="74" t="s">
        <v>69</v>
      </c>
      <c r="C52" s="75" t="s">
        <v>118</v>
      </c>
      <c r="D52" s="76">
        <v>932381063</v>
      </c>
      <c r="E52" s="76">
        <v>990469419.42000008</v>
      </c>
      <c r="F52" s="77">
        <f t="shared" si="5"/>
        <v>6.2301089892470296</v>
      </c>
      <c r="G52" s="76">
        <v>23186068.189999998</v>
      </c>
      <c r="H52" s="76">
        <v>946366896.22000003</v>
      </c>
      <c r="I52" s="76">
        <v>946366896.22000003</v>
      </c>
      <c r="J52" s="78">
        <f t="shared" si="6"/>
        <v>0.95547310968386523</v>
      </c>
      <c r="K52" s="76">
        <v>905687454.10999978</v>
      </c>
      <c r="L52" s="79">
        <f t="shared" si="7"/>
        <v>0.91440223832488743</v>
      </c>
      <c r="M52" s="76">
        <v>896909850.89999938</v>
      </c>
    </row>
    <row r="53" spans="1:13" ht="30">
      <c r="A53" s="63" t="s">
        <v>230</v>
      </c>
      <c r="B53" s="74" t="s">
        <v>101</v>
      </c>
      <c r="C53" s="75" t="s">
        <v>117</v>
      </c>
      <c r="D53" s="76">
        <v>80107839</v>
      </c>
      <c r="E53" s="76">
        <v>232569166.94</v>
      </c>
      <c r="F53" s="77">
        <f t="shared" si="5"/>
        <v>190.32011079465022</v>
      </c>
      <c r="G53" s="76">
        <v>11521260.5</v>
      </c>
      <c r="H53" s="76">
        <v>196338840.89999998</v>
      </c>
      <c r="I53" s="76">
        <v>196338840.89999998</v>
      </c>
      <c r="J53" s="78">
        <f t="shared" si="6"/>
        <v>0.84421698492239516</v>
      </c>
      <c r="K53" s="76">
        <v>158788097.41000003</v>
      </c>
      <c r="L53" s="79">
        <f t="shared" si="7"/>
        <v>0.68275644402581281</v>
      </c>
      <c r="M53" s="76">
        <v>154714818.77000001</v>
      </c>
    </row>
    <row r="54" spans="1:13" ht="30">
      <c r="A54" s="63" t="s">
        <v>230</v>
      </c>
      <c r="B54" s="74" t="s">
        <v>115</v>
      </c>
      <c r="C54" s="75" t="s">
        <v>116</v>
      </c>
      <c r="D54" s="76">
        <v>2190000</v>
      </c>
      <c r="E54" s="76">
        <v>2190000</v>
      </c>
      <c r="F54" s="77">
        <f t="shared" si="5"/>
        <v>0</v>
      </c>
      <c r="G54" s="76">
        <v>1400000</v>
      </c>
      <c r="H54" s="76">
        <v>684000</v>
      </c>
      <c r="I54" s="76">
        <v>684000</v>
      </c>
      <c r="J54" s="78">
        <f t="shared" si="6"/>
        <v>0.31232876712328766</v>
      </c>
      <c r="K54" s="76">
        <v>684000</v>
      </c>
      <c r="L54" s="79">
        <f t="shared" si="7"/>
        <v>0.31232876712328766</v>
      </c>
      <c r="M54" s="76">
        <v>684000</v>
      </c>
    </row>
    <row r="55" spans="1:13" ht="30">
      <c r="A55" s="63" t="s">
        <v>230</v>
      </c>
      <c r="B55" s="74" t="s">
        <v>40</v>
      </c>
      <c r="C55" s="75" t="s">
        <v>119</v>
      </c>
      <c r="D55" s="76">
        <v>1000</v>
      </c>
      <c r="E55" s="76">
        <v>1000</v>
      </c>
      <c r="F55" s="77">
        <f t="shared" si="5"/>
        <v>0</v>
      </c>
      <c r="G55" s="76">
        <v>1000</v>
      </c>
      <c r="H55" s="76">
        <v>0</v>
      </c>
      <c r="I55" s="76">
        <v>0</v>
      </c>
      <c r="J55" s="78">
        <f t="shared" si="6"/>
        <v>0</v>
      </c>
      <c r="K55" s="76">
        <v>0</v>
      </c>
      <c r="L55" s="79">
        <f t="shared" si="7"/>
        <v>0</v>
      </c>
      <c r="M55" s="76">
        <v>0</v>
      </c>
    </row>
    <row r="56" spans="1:13" ht="30">
      <c r="A56" s="63" t="s">
        <v>230</v>
      </c>
      <c r="B56" s="74" t="s">
        <v>113</v>
      </c>
      <c r="C56" s="75" t="s">
        <v>114</v>
      </c>
      <c r="D56" s="76">
        <v>1500000</v>
      </c>
      <c r="E56" s="76">
        <v>1500000</v>
      </c>
      <c r="F56" s="77">
        <f t="shared" si="5"/>
        <v>0</v>
      </c>
      <c r="G56" s="76">
        <v>1500000</v>
      </c>
      <c r="H56" s="76">
        <v>0</v>
      </c>
      <c r="I56" s="76">
        <v>0</v>
      </c>
      <c r="J56" s="78">
        <f t="shared" si="6"/>
        <v>0</v>
      </c>
      <c r="K56" s="76">
        <v>0</v>
      </c>
      <c r="L56" s="79">
        <f t="shared" si="7"/>
        <v>0</v>
      </c>
      <c r="M56" s="76">
        <v>0</v>
      </c>
    </row>
    <row r="57" spans="1:13" ht="30">
      <c r="A57" s="63" t="s">
        <v>230</v>
      </c>
      <c r="B57" s="74" t="s">
        <v>44</v>
      </c>
      <c r="C57" s="75" t="s">
        <v>45</v>
      </c>
      <c r="D57" s="76">
        <v>509000000</v>
      </c>
      <c r="E57" s="76">
        <v>399735433.5800001</v>
      </c>
      <c r="F57" s="77">
        <f t="shared" si="5"/>
        <v>-21.466515996070711</v>
      </c>
      <c r="G57" s="76">
        <v>83721655.049999997</v>
      </c>
      <c r="H57" s="76">
        <v>298395925.49999994</v>
      </c>
      <c r="I57" s="76">
        <v>298395925.49999994</v>
      </c>
      <c r="J57" s="78">
        <f t="shared" si="6"/>
        <v>0.74648354995099819</v>
      </c>
      <c r="K57" s="76">
        <v>222334295.20000002</v>
      </c>
      <c r="L57" s="79">
        <f t="shared" si="7"/>
        <v>0.55620362000133694</v>
      </c>
      <c r="M57" s="76">
        <v>217041454.31</v>
      </c>
    </row>
    <row r="58" spans="1:13" ht="30">
      <c r="A58" s="63" t="s">
        <v>230</v>
      </c>
      <c r="B58" s="74" t="s">
        <v>86</v>
      </c>
      <c r="C58" s="75" t="s">
        <v>112</v>
      </c>
      <c r="D58" s="76">
        <v>301534588</v>
      </c>
      <c r="E58" s="76">
        <v>541334588</v>
      </c>
      <c r="F58" s="77">
        <f t="shared" si="5"/>
        <v>79.526531795417114</v>
      </c>
      <c r="G58" s="76">
        <v>1392000</v>
      </c>
      <c r="H58" s="76">
        <v>538851326.46999991</v>
      </c>
      <c r="I58" s="76">
        <v>538851326.46999991</v>
      </c>
      <c r="J58" s="78">
        <f t="shared" si="6"/>
        <v>0.99541270485011002</v>
      </c>
      <c r="K58" s="76">
        <v>334963559.62</v>
      </c>
      <c r="L58" s="79">
        <f t="shared" si="7"/>
        <v>0.61877361440647505</v>
      </c>
      <c r="M58" s="76">
        <v>334912995.06999999</v>
      </c>
    </row>
    <row r="59" spans="1:13">
      <c r="B59" s="80"/>
      <c r="F59" s="81"/>
    </row>
    <row r="60" spans="1:13">
      <c r="B60" s="80"/>
      <c r="F60" s="81"/>
    </row>
    <row r="61" spans="1:13" ht="30">
      <c r="A61" s="63" t="s">
        <v>180</v>
      </c>
      <c r="B61" s="74" t="s">
        <v>103</v>
      </c>
      <c r="C61" s="75" t="s">
        <v>184</v>
      </c>
      <c r="D61" s="76">
        <v>1301034150</v>
      </c>
      <c r="E61" s="76">
        <v>1362570435.3500004</v>
      </c>
      <c r="F61" s="77">
        <f t="shared" ref="F61:F71" si="8">((E61/D61)-1)*100</f>
        <v>4.7297978573429766</v>
      </c>
      <c r="G61" s="76">
        <v>69389067.829999998</v>
      </c>
      <c r="H61" s="76">
        <v>1282921864.8400002</v>
      </c>
      <c r="I61" s="76">
        <v>1282921864.8400002</v>
      </c>
      <c r="J61" s="78">
        <f t="shared" ref="J61:J68" si="9">I61/E61</f>
        <v>0.94154535542264195</v>
      </c>
      <c r="K61" s="76">
        <v>1263733653.8400002</v>
      </c>
      <c r="L61" s="79">
        <f t="shared" ref="L61:L68" si="10">K61/E61</f>
        <v>0.92746299277760846</v>
      </c>
      <c r="M61" s="76">
        <v>1260468990.0000002</v>
      </c>
    </row>
    <row r="62" spans="1:13" ht="30">
      <c r="A62" s="63" t="s">
        <v>180</v>
      </c>
      <c r="B62" s="74" t="s">
        <v>22</v>
      </c>
      <c r="C62" s="75" t="s">
        <v>181</v>
      </c>
      <c r="D62" s="76">
        <v>297199176</v>
      </c>
      <c r="E62" s="76">
        <v>293678678.19</v>
      </c>
      <c r="F62" s="77">
        <f t="shared" si="8"/>
        <v>-1.1845584020057975</v>
      </c>
      <c r="G62" s="76">
        <v>11441309.009999998</v>
      </c>
      <c r="H62" s="76">
        <v>277713223.87</v>
      </c>
      <c r="I62" s="76">
        <v>277713223.87</v>
      </c>
      <c r="J62" s="78">
        <f t="shared" si="9"/>
        <v>0.94563631783417768</v>
      </c>
      <c r="K62" s="76">
        <v>270082266.33000004</v>
      </c>
      <c r="L62" s="79">
        <f t="shared" si="10"/>
        <v>0.91965228117536713</v>
      </c>
      <c r="M62" s="76">
        <v>265157190.89000005</v>
      </c>
    </row>
    <row r="63" spans="1:13" ht="30">
      <c r="A63" s="63" t="s">
        <v>180</v>
      </c>
      <c r="B63" s="74" t="s">
        <v>52</v>
      </c>
      <c r="C63" s="75" t="s">
        <v>182</v>
      </c>
      <c r="D63" s="76">
        <v>5540731592</v>
      </c>
      <c r="E63" s="76">
        <v>6225503221.3000002</v>
      </c>
      <c r="F63" s="77">
        <f t="shared" si="8"/>
        <v>12.358866657405132</v>
      </c>
      <c r="G63" s="76">
        <v>50000</v>
      </c>
      <c r="H63" s="76">
        <v>6224870487.8100004</v>
      </c>
      <c r="I63" s="76">
        <v>6224870487.8100004</v>
      </c>
      <c r="J63" s="78">
        <f t="shared" si="9"/>
        <v>0.99989836428196921</v>
      </c>
      <c r="K63" s="76">
        <v>6219906600.3000002</v>
      </c>
      <c r="L63" s="79">
        <f t="shared" si="10"/>
        <v>0.99910101709033705</v>
      </c>
      <c r="M63" s="76">
        <v>6218642646.3499994</v>
      </c>
    </row>
    <row r="64" spans="1:13" ht="30">
      <c r="A64" s="63" t="s">
        <v>180</v>
      </c>
      <c r="B64" s="74" t="s">
        <v>17</v>
      </c>
      <c r="C64" s="75" t="s">
        <v>183</v>
      </c>
      <c r="D64" s="76">
        <v>174990000</v>
      </c>
      <c r="E64" s="76">
        <v>172621416.98000002</v>
      </c>
      <c r="F64" s="77">
        <f t="shared" si="8"/>
        <v>-1.3535533573346914</v>
      </c>
      <c r="G64" s="76">
        <v>1790000</v>
      </c>
      <c r="H64" s="76">
        <v>155793696.79999998</v>
      </c>
      <c r="I64" s="76">
        <v>155793696.79999998</v>
      </c>
      <c r="J64" s="78">
        <f t="shared" si="9"/>
        <v>0.9025166142510016</v>
      </c>
      <c r="K64" s="76">
        <v>147537047.49000001</v>
      </c>
      <c r="L64" s="79">
        <f t="shared" si="10"/>
        <v>0.85468564718764706</v>
      </c>
      <c r="M64" s="76">
        <v>140789988.61000001</v>
      </c>
    </row>
    <row r="65" spans="1:13" ht="30">
      <c r="A65" s="63" t="s">
        <v>180</v>
      </c>
      <c r="B65" s="74" t="s">
        <v>106</v>
      </c>
      <c r="C65" s="75" t="s">
        <v>187</v>
      </c>
      <c r="D65" s="76">
        <v>21822223</v>
      </c>
      <c r="E65" s="76">
        <v>21828503</v>
      </c>
      <c r="F65" s="77">
        <f t="shared" si="8"/>
        <v>2.8778003047635892E-2</v>
      </c>
      <c r="G65" s="76">
        <v>7618704.04</v>
      </c>
      <c r="H65" s="76">
        <v>12110592.859999999</v>
      </c>
      <c r="I65" s="76">
        <v>12110592.859999999</v>
      </c>
      <c r="J65" s="78">
        <f t="shared" si="9"/>
        <v>0.55480638594410248</v>
      </c>
      <c r="K65" s="76">
        <v>10937904.710000001</v>
      </c>
      <c r="L65" s="79">
        <f t="shared" si="10"/>
        <v>0.50108359286021587</v>
      </c>
      <c r="M65" s="76">
        <v>9713891.6400000006</v>
      </c>
    </row>
    <row r="66" spans="1:13" ht="45">
      <c r="A66" s="63" t="s">
        <v>180</v>
      </c>
      <c r="B66" s="74" t="s">
        <v>185</v>
      </c>
      <c r="C66" s="75" t="s">
        <v>186</v>
      </c>
      <c r="D66" s="76">
        <v>2061767234</v>
      </c>
      <c r="E66" s="76">
        <v>2109361669.3199999</v>
      </c>
      <c r="F66" s="77">
        <f t="shared" si="8"/>
        <v>2.3084291250308864</v>
      </c>
      <c r="G66" s="76">
        <v>5352526.16</v>
      </c>
      <c r="H66" s="76">
        <v>2098864831.1600001</v>
      </c>
      <c r="I66" s="76">
        <v>2098864831.1600001</v>
      </c>
      <c r="J66" s="78">
        <f t="shared" si="9"/>
        <v>0.99502368971965638</v>
      </c>
      <c r="K66" s="76">
        <v>1993020317.52</v>
      </c>
      <c r="L66" s="79">
        <f t="shared" si="10"/>
        <v>0.94484523280566424</v>
      </c>
      <c r="M66" s="76">
        <v>1907849250.3399997</v>
      </c>
    </row>
    <row r="67" spans="1:13" ht="30">
      <c r="A67" s="63" t="s">
        <v>180</v>
      </c>
      <c r="B67" s="74" t="s">
        <v>110</v>
      </c>
      <c r="C67" s="75" t="s">
        <v>195</v>
      </c>
      <c r="D67" s="76">
        <v>200032654</v>
      </c>
      <c r="E67" s="76">
        <v>253504602.75999996</v>
      </c>
      <c r="F67" s="77">
        <f t="shared" si="8"/>
        <v>26.731609910049968</v>
      </c>
      <c r="G67" s="76">
        <v>44061251.280000009</v>
      </c>
      <c r="H67" s="76">
        <v>178617575.51000005</v>
      </c>
      <c r="I67" s="76">
        <v>178617575.51000005</v>
      </c>
      <c r="J67" s="78">
        <f t="shared" si="9"/>
        <v>0.70459302736645935</v>
      </c>
      <c r="K67" s="76">
        <v>169841745.71000004</v>
      </c>
      <c r="L67" s="79">
        <f t="shared" si="10"/>
        <v>0.66997499793245985</v>
      </c>
      <c r="M67" s="76">
        <v>168536099.03999999</v>
      </c>
    </row>
    <row r="68" spans="1:13" ht="30">
      <c r="A68" s="63" t="s">
        <v>180</v>
      </c>
      <c r="B68" s="74" t="s">
        <v>196</v>
      </c>
      <c r="C68" s="75" t="s">
        <v>197</v>
      </c>
      <c r="D68" s="76">
        <v>108165121</v>
      </c>
      <c r="E68" s="76">
        <v>128339131</v>
      </c>
      <c r="F68" s="77">
        <f t="shared" si="8"/>
        <v>18.651123221135201</v>
      </c>
      <c r="G68" s="76">
        <v>0</v>
      </c>
      <c r="H68" s="76">
        <v>122349955.32000001</v>
      </c>
      <c r="I68" s="76">
        <v>122349955.32000001</v>
      </c>
      <c r="J68" s="78">
        <f t="shared" si="9"/>
        <v>0.95333320684554124</v>
      </c>
      <c r="K68" s="76">
        <v>119371058.99000001</v>
      </c>
      <c r="L68" s="79">
        <f t="shared" si="10"/>
        <v>0.93012207625124099</v>
      </c>
      <c r="M68" s="76">
        <v>119324972.96000001</v>
      </c>
    </row>
    <row r="69" spans="1:13">
      <c r="B69" s="80"/>
      <c r="F69" s="81"/>
    </row>
    <row r="70" spans="1:13">
      <c r="B70" s="80"/>
      <c r="F70" s="81"/>
    </row>
    <row r="71" spans="1:13">
      <c r="B71" s="139" t="s">
        <v>232</v>
      </c>
      <c r="C71" s="139"/>
      <c r="D71" s="82">
        <f>SUM(D6:D69)</f>
        <v>51393748121</v>
      </c>
      <c r="E71" s="82">
        <f>SUM(E6:E69)</f>
        <v>51434312642.130005</v>
      </c>
      <c r="F71" s="83">
        <f t="shared" si="8"/>
        <v>7.892890208065495E-2</v>
      </c>
      <c r="G71" s="82">
        <f>SUM(G6:G69)</f>
        <v>2606044655.3400006</v>
      </c>
      <c r="H71" s="82">
        <f>SUM(H6:H69)</f>
        <v>45219025659.939995</v>
      </c>
      <c r="I71" s="82">
        <f>SUM(I6:I69)</f>
        <v>46362820162.849998</v>
      </c>
      <c r="J71" s="84">
        <f>I71/E71</f>
        <v>0.9013986535687476</v>
      </c>
      <c r="K71" s="82">
        <f>SUM(K6:K69)</f>
        <v>43569713747.540001</v>
      </c>
      <c r="L71" s="84">
        <f>K71/E71</f>
        <v>0.84709431329800478</v>
      </c>
      <c r="M71" s="82">
        <f>SUM(M6:M69)</f>
        <v>43273323289.469994</v>
      </c>
    </row>
    <row r="74" spans="1:13">
      <c r="D74" s="85" t="s">
        <v>3</v>
      </c>
      <c r="E74" s="85" t="s">
        <v>4</v>
      </c>
      <c r="F74" s="85"/>
      <c r="G74" s="85" t="s">
        <v>5</v>
      </c>
      <c r="H74" s="85" t="s">
        <v>6</v>
      </c>
      <c r="I74" s="85" t="s">
        <v>7</v>
      </c>
      <c r="J74" s="86"/>
      <c r="K74" s="85" t="s">
        <v>8</v>
      </c>
      <c r="M74" s="85" t="s">
        <v>9</v>
      </c>
    </row>
    <row r="75" spans="1:13">
      <c r="D75" s="66">
        <v>51393748121</v>
      </c>
      <c r="E75" s="66">
        <v>51434312642.13002</v>
      </c>
      <c r="G75" s="66">
        <v>2871432640.6699986</v>
      </c>
      <c r="H75" s="87">
        <v>46362820162.850182</v>
      </c>
      <c r="I75" s="87">
        <v>46362820162.850182</v>
      </c>
      <c r="J75" s="87"/>
      <c r="K75" s="87">
        <v>43569713747.540085</v>
      </c>
      <c r="L75" s="88">
        <f>K75/E75</f>
        <v>0.84709431329800611</v>
      </c>
      <c r="M75" s="87">
        <v>43273323289.470085</v>
      </c>
    </row>
  </sheetData>
  <mergeCells count="2">
    <mergeCell ref="B42:C42"/>
    <mergeCell ref="B71:C7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36"/>
  <sheetViews>
    <sheetView topLeftCell="A23" workbookViewId="0">
      <selection activeCell="D33" sqref="D33"/>
    </sheetView>
  </sheetViews>
  <sheetFormatPr defaultRowHeight="15"/>
  <cols>
    <col min="1" max="1" width="8.85546875" style="108" customWidth="1"/>
    <col min="2" max="2" width="22.140625" style="109" bestFit="1" customWidth="1"/>
    <col min="3" max="3" width="11.42578125" style="109" bestFit="1" customWidth="1"/>
    <col min="4" max="5" width="16.85546875" style="108" bestFit="1" customWidth="1"/>
    <col min="6" max="6" width="14.7109375" style="109" customWidth="1"/>
    <col min="7" max="7" width="10.28515625" style="108" customWidth="1"/>
    <col min="8" max="8" width="16" style="108" customWidth="1"/>
    <col min="9" max="10" width="14.28515625" style="108" customWidth="1"/>
    <col min="11" max="12" width="9.140625" style="108" customWidth="1"/>
    <col min="13" max="16384" width="9.140625" style="108"/>
  </cols>
  <sheetData>
    <row r="2" spans="1:12">
      <c r="A2" s="106"/>
      <c r="B2" s="107"/>
      <c r="C2" s="107"/>
      <c r="D2" s="106"/>
      <c r="J2" s="108" t="s">
        <v>211</v>
      </c>
    </row>
    <row r="3" spans="1:12" ht="67.5">
      <c r="A3" s="70" t="s">
        <v>212</v>
      </c>
      <c r="B3" s="70" t="s">
        <v>2</v>
      </c>
      <c r="C3" s="70" t="s">
        <v>213</v>
      </c>
      <c r="D3" s="71" t="s">
        <v>200</v>
      </c>
      <c r="E3" s="71" t="s">
        <v>201</v>
      </c>
      <c r="F3" s="110" t="s">
        <v>214</v>
      </c>
      <c r="G3" s="110" t="s">
        <v>215</v>
      </c>
      <c r="H3" s="71" t="s">
        <v>203</v>
      </c>
      <c r="I3" s="71" t="s">
        <v>204</v>
      </c>
      <c r="J3" s="71" t="s">
        <v>205</v>
      </c>
      <c r="K3" s="72" t="s">
        <v>206</v>
      </c>
      <c r="L3" s="72" t="s">
        <v>208</v>
      </c>
    </row>
    <row r="4" spans="1:12">
      <c r="A4" s="74" t="s">
        <v>93</v>
      </c>
      <c r="B4" s="75" t="s">
        <v>171</v>
      </c>
      <c r="C4" s="111">
        <v>164046</v>
      </c>
      <c r="D4" s="76">
        <v>31253420</v>
      </c>
      <c r="E4" s="76">
        <v>33411868.870000001</v>
      </c>
      <c r="F4" s="112">
        <f>E4/C4</f>
        <v>203.67377973251405</v>
      </c>
      <c r="G4" s="77">
        <f t="shared" ref="G4:G36" si="0">((E4/D4)-1)*100</f>
        <v>6.9062805606554534</v>
      </c>
      <c r="H4" s="76">
        <v>25098898.25</v>
      </c>
      <c r="I4" s="76">
        <v>21004611.280000001</v>
      </c>
      <c r="J4" s="76">
        <v>20986101.120000001</v>
      </c>
      <c r="K4" s="78">
        <f t="shared" ref="K4:K36" si="1">H4/E4</f>
        <v>0.75119707753120957</v>
      </c>
      <c r="L4" s="79">
        <f t="shared" ref="L4:L36" si="2">I4/E4</f>
        <v>0.62865718052843544</v>
      </c>
    </row>
    <row r="5" spans="1:12" ht="30">
      <c r="A5" s="74" t="s">
        <v>92</v>
      </c>
      <c r="B5" s="75" t="s">
        <v>170</v>
      </c>
      <c r="C5" s="113">
        <v>437592</v>
      </c>
      <c r="D5" s="76">
        <v>44277543</v>
      </c>
      <c r="E5" s="76">
        <v>45370286.219999991</v>
      </c>
      <c r="F5" s="112">
        <f t="shared" ref="F5:F36" si="3">E5/C5</f>
        <v>103.68170857785333</v>
      </c>
      <c r="G5" s="77">
        <f t="shared" si="0"/>
        <v>2.4679400571074872</v>
      </c>
      <c r="H5" s="76">
        <v>34823372.06000001</v>
      </c>
      <c r="I5" s="76">
        <v>29921603.460000005</v>
      </c>
      <c r="J5" s="76">
        <v>29916541.960000005</v>
      </c>
      <c r="K5" s="78">
        <f t="shared" si="1"/>
        <v>0.76753697102861296</v>
      </c>
      <c r="L5" s="79">
        <f t="shared" si="2"/>
        <v>0.65949778925595703</v>
      </c>
    </row>
    <row r="6" spans="1:12" ht="30">
      <c r="A6" s="74" t="s">
        <v>94</v>
      </c>
      <c r="B6" s="75" t="s">
        <v>169</v>
      </c>
      <c r="C6" s="111">
        <v>268508</v>
      </c>
      <c r="D6" s="76">
        <v>40412984</v>
      </c>
      <c r="E6" s="76">
        <v>42625760.819999993</v>
      </c>
      <c r="F6" s="112">
        <f t="shared" si="3"/>
        <v>158.75043134655203</v>
      </c>
      <c r="G6" s="77">
        <f t="shared" si="0"/>
        <v>5.4754106254564006</v>
      </c>
      <c r="H6" s="76">
        <v>33583773.549999997</v>
      </c>
      <c r="I6" s="76">
        <v>29242068.48</v>
      </c>
      <c r="J6" s="76">
        <v>29225341.209999997</v>
      </c>
      <c r="K6" s="78">
        <f t="shared" si="1"/>
        <v>0.78787505264287272</v>
      </c>
      <c r="L6" s="79">
        <f t="shared" si="2"/>
        <v>0.68601868723196213</v>
      </c>
    </row>
    <row r="7" spans="1:12" ht="30">
      <c r="A7" s="74" t="s">
        <v>167</v>
      </c>
      <c r="B7" s="75" t="s">
        <v>168</v>
      </c>
      <c r="C7" s="111">
        <v>246589</v>
      </c>
      <c r="D7" s="76">
        <v>33072599</v>
      </c>
      <c r="E7" s="76">
        <v>34540246.810000002</v>
      </c>
      <c r="F7" s="112">
        <f t="shared" si="3"/>
        <v>140.07213140083297</v>
      </c>
      <c r="G7" s="77">
        <f t="shared" si="0"/>
        <v>4.4376548997555387</v>
      </c>
      <c r="H7" s="76">
        <v>24172059.239999995</v>
      </c>
      <c r="I7" s="76">
        <v>20060124.599999998</v>
      </c>
      <c r="J7" s="76">
        <v>19315964.039999999</v>
      </c>
      <c r="K7" s="78">
        <f t="shared" si="1"/>
        <v>0.69982300279920884</v>
      </c>
      <c r="L7" s="79">
        <f t="shared" si="2"/>
        <v>0.58077536939290897</v>
      </c>
    </row>
    <row r="8" spans="1:12" ht="30">
      <c r="A8" s="74" t="s">
        <v>105</v>
      </c>
      <c r="B8" s="75" t="s">
        <v>166</v>
      </c>
      <c r="C8" s="113">
        <v>324815</v>
      </c>
      <c r="D8" s="76">
        <v>40031931</v>
      </c>
      <c r="E8" s="76">
        <v>42704165.659999996</v>
      </c>
      <c r="F8" s="112">
        <f t="shared" si="3"/>
        <v>131.47227086187522</v>
      </c>
      <c r="G8" s="77">
        <f t="shared" si="0"/>
        <v>6.6752579584532068</v>
      </c>
      <c r="H8" s="76">
        <v>31799134.879999999</v>
      </c>
      <c r="I8" s="76">
        <v>26784267.75</v>
      </c>
      <c r="J8" s="76">
        <v>26767901.340000004</v>
      </c>
      <c r="K8" s="78">
        <f t="shared" si="1"/>
        <v>0.74463777452478164</v>
      </c>
      <c r="L8" s="79">
        <f t="shared" si="2"/>
        <v>0.62720503576278053</v>
      </c>
    </row>
    <row r="9" spans="1:12" ht="30">
      <c r="A9" s="74" t="s">
        <v>43</v>
      </c>
      <c r="B9" s="75" t="s">
        <v>165</v>
      </c>
      <c r="C9" s="113">
        <v>291867</v>
      </c>
      <c r="D9" s="76">
        <v>36400783</v>
      </c>
      <c r="E9" s="76">
        <v>41192913.509999998</v>
      </c>
      <c r="F9" s="112">
        <f t="shared" si="3"/>
        <v>141.13590611477144</v>
      </c>
      <c r="G9" s="77">
        <f t="shared" si="0"/>
        <v>13.164910518545714</v>
      </c>
      <c r="H9" s="76">
        <v>29036416.270000003</v>
      </c>
      <c r="I9" s="76">
        <v>24432202.539999999</v>
      </c>
      <c r="J9" s="76">
        <v>24295932.760000002</v>
      </c>
      <c r="K9" s="78">
        <f t="shared" si="1"/>
        <v>0.70488862757792348</v>
      </c>
      <c r="L9" s="79">
        <f t="shared" si="2"/>
        <v>0.59311664211536852</v>
      </c>
    </row>
    <row r="10" spans="1:12" ht="30">
      <c r="A10" s="74" t="s">
        <v>31</v>
      </c>
      <c r="B10" s="75" t="s">
        <v>164</v>
      </c>
      <c r="C10" s="111">
        <v>431106</v>
      </c>
      <c r="D10" s="76">
        <v>38045761</v>
      </c>
      <c r="E10" s="76">
        <v>39736204.280000001</v>
      </c>
      <c r="F10" s="112">
        <f t="shared" si="3"/>
        <v>92.17270063511063</v>
      </c>
      <c r="G10" s="77">
        <f t="shared" si="0"/>
        <v>4.4431843011367267</v>
      </c>
      <c r="H10" s="76">
        <v>29294944.109999996</v>
      </c>
      <c r="I10" s="76">
        <v>25049989.120000001</v>
      </c>
      <c r="J10" s="76">
        <v>24808803.380000003</v>
      </c>
      <c r="K10" s="78">
        <f t="shared" si="1"/>
        <v>0.73723559259898175</v>
      </c>
      <c r="L10" s="79">
        <f t="shared" si="2"/>
        <v>0.63040719600407691</v>
      </c>
    </row>
    <row r="11" spans="1:12">
      <c r="A11" s="74" t="s">
        <v>30</v>
      </c>
      <c r="B11" s="75" t="s">
        <v>163</v>
      </c>
      <c r="C11" s="113">
        <v>305526</v>
      </c>
      <c r="D11" s="76">
        <v>43833676</v>
      </c>
      <c r="E11" s="76">
        <v>42884887.139999993</v>
      </c>
      <c r="F11" s="112">
        <f t="shared" si="3"/>
        <v>140.36411676911291</v>
      </c>
      <c r="G11" s="77">
        <f t="shared" si="0"/>
        <v>-2.1645204020762643</v>
      </c>
      <c r="H11" s="76">
        <v>35211015.409999996</v>
      </c>
      <c r="I11" s="76">
        <v>28925801.530000001</v>
      </c>
      <c r="J11" s="76">
        <v>28732992.840000004</v>
      </c>
      <c r="K11" s="78">
        <f t="shared" si="1"/>
        <v>0.82105883350122311</v>
      </c>
      <c r="L11" s="79">
        <f t="shared" si="2"/>
        <v>0.67449872108955733</v>
      </c>
    </row>
    <row r="12" spans="1:12">
      <c r="A12" s="74" t="s">
        <v>42</v>
      </c>
      <c r="B12" s="75" t="s">
        <v>162</v>
      </c>
      <c r="C12" s="111">
        <v>284524</v>
      </c>
      <c r="D12" s="76">
        <v>75416389</v>
      </c>
      <c r="E12" s="76">
        <v>83527964.140000001</v>
      </c>
      <c r="F12" s="112">
        <f t="shared" si="3"/>
        <v>293.57089082116096</v>
      </c>
      <c r="G12" s="77">
        <f t="shared" si="0"/>
        <v>10.755719343709224</v>
      </c>
      <c r="H12" s="76">
        <v>65518624.929999992</v>
      </c>
      <c r="I12" s="76">
        <v>58681884.410000011</v>
      </c>
      <c r="J12" s="76">
        <v>57241698.170000002</v>
      </c>
      <c r="K12" s="78">
        <f t="shared" si="1"/>
        <v>0.78439149815964848</v>
      </c>
      <c r="L12" s="79">
        <f t="shared" si="2"/>
        <v>0.70254177764519865</v>
      </c>
    </row>
    <row r="13" spans="1:12">
      <c r="A13" s="74" t="s">
        <v>20</v>
      </c>
      <c r="B13" s="75" t="s">
        <v>161</v>
      </c>
      <c r="C13" s="113">
        <v>428217</v>
      </c>
      <c r="D13" s="76">
        <v>50220904</v>
      </c>
      <c r="E13" s="76">
        <v>56649788.279999994</v>
      </c>
      <c r="F13" s="112">
        <f t="shared" si="3"/>
        <v>132.29224500662045</v>
      </c>
      <c r="G13" s="77">
        <f t="shared" si="0"/>
        <v>12.801211782249066</v>
      </c>
      <c r="H13" s="76">
        <v>44898889.550000004</v>
      </c>
      <c r="I13" s="76">
        <v>38535952.410000004</v>
      </c>
      <c r="J13" s="76">
        <v>38455950.270000003</v>
      </c>
      <c r="K13" s="78">
        <f t="shared" si="1"/>
        <v>0.79256941487725552</v>
      </c>
      <c r="L13" s="79">
        <f t="shared" si="2"/>
        <v>0.68024883375610046</v>
      </c>
    </row>
    <row r="14" spans="1:12" ht="30">
      <c r="A14" s="74" t="s">
        <v>21</v>
      </c>
      <c r="B14" s="75" t="s">
        <v>160</v>
      </c>
      <c r="C14" s="113">
        <v>289743</v>
      </c>
      <c r="D14" s="76">
        <v>43286638</v>
      </c>
      <c r="E14" s="76">
        <v>44634532.379999995</v>
      </c>
      <c r="F14" s="112">
        <f t="shared" si="3"/>
        <v>154.04869964071608</v>
      </c>
      <c r="G14" s="77">
        <f t="shared" si="0"/>
        <v>3.1138809625270492</v>
      </c>
      <c r="H14" s="76">
        <v>36083940.019999996</v>
      </c>
      <c r="I14" s="76">
        <v>32841833.629999999</v>
      </c>
      <c r="J14" s="76">
        <v>32767709.800000001</v>
      </c>
      <c r="K14" s="78">
        <f t="shared" si="1"/>
        <v>0.80843100836805493</v>
      </c>
      <c r="L14" s="79">
        <f t="shared" si="2"/>
        <v>0.73579428032085503</v>
      </c>
    </row>
    <row r="15" spans="1:12" ht="30">
      <c r="A15" s="74" t="s">
        <v>18</v>
      </c>
      <c r="B15" s="75" t="s">
        <v>159</v>
      </c>
      <c r="C15" s="111">
        <v>297713</v>
      </c>
      <c r="D15" s="76">
        <v>37877545</v>
      </c>
      <c r="E15" s="76">
        <v>39925319.640000001</v>
      </c>
      <c r="F15" s="112">
        <f t="shared" si="3"/>
        <v>134.10673917497724</v>
      </c>
      <c r="G15" s="77">
        <f t="shared" si="0"/>
        <v>5.4063024411957095</v>
      </c>
      <c r="H15" s="76">
        <v>32641819.819999993</v>
      </c>
      <c r="I15" s="76">
        <v>28796256.009999998</v>
      </c>
      <c r="J15" s="76">
        <v>28681431.909999996</v>
      </c>
      <c r="K15" s="78">
        <f t="shared" si="1"/>
        <v>0.81757190961339521</v>
      </c>
      <c r="L15" s="79">
        <f t="shared" si="2"/>
        <v>0.72125298606626254</v>
      </c>
    </row>
    <row r="16" spans="1:12">
      <c r="A16" s="74" t="s">
        <v>157</v>
      </c>
      <c r="B16" s="75" t="s">
        <v>158</v>
      </c>
      <c r="C16" s="111">
        <v>373127</v>
      </c>
      <c r="D16" s="76">
        <v>47545044</v>
      </c>
      <c r="E16" s="76">
        <v>48106598</v>
      </c>
      <c r="F16" s="112">
        <f t="shared" si="3"/>
        <v>128.92821479013847</v>
      </c>
      <c r="G16" s="77">
        <f t="shared" si="0"/>
        <v>1.1810989174812825</v>
      </c>
      <c r="H16" s="76">
        <v>38273299.229999989</v>
      </c>
      <c r="I16" s="76">
        <v>34453317.859999999</v>
      </c>
      <c r="J16" s="76">
        <v>34383319.380000003</v>
      </c>
      <c r="K16" s="78">
        <f t="shared" si="1"/>
        <v>0.79559355309223878</v>
      </c>
      <c r="L16" s="79">
        <f t="shared" si="2"/>
        <v>0.71618695339878324</v>
      </c>
    </row>
    <row r="17" spans="1:12" ht="30">
      <c r="A17" s="74" t="s">
        <v>147</v>
      </c>
      <c r="B17" s="75" t="s">
        <v>156</v>
      </c>
      <c r="C17" s="113">
        <v>238025</v>
      </c>
      <c r="D17" s="76">
        <v>49492584</v>
      </c>
      <c r="E17" s="76">
        <v>52083438.869999997</v>
      </c>
      <c r="F17" s="112">
        <f t="shared" si="3"/>
        <v>218.81499367713474</v>
      </c>
      <c r="G17" s="77">
        <f t="shared" si="0"/>
        <v>5.2348345158135245</v>
      </c>
      <c r="H17" s="76">
        <v>33683743.840000004</v>
      </c>
      <c r="I17" s="76">
        <v>29423894.379999999</v>
      </c>
      <c r="J17" s="76">
        <v>28772635.039999999</v>
      </c>
      <c r="K17" s="78">
        <f t="shared" si="1"/>
        <v>0.64672657126336186</v>
      </c>
      <c r="L17" s="79">
        <f t="shared" si="2"/>
        <v>0.56493762736062592</v>
      </c>
    </row>
    <row r="18" spans="1:12" ht="30">
      <c r="A18" s="74" t="s">
        <v>154</v>
      </c>
      <c r="B18" s="75" t="s">
        <v>155</v>
      </c>
      <c r="C18" s="113">
        <v>223780</v>
      </c>
      <c r="D18" s="76">
        <v>30512818</v>
      </c>
      <c r="E18" s="76">
        <v>31817264.790000003</v>
      </c>
      <c r="F18" s="112">
        <f t="shared" si="3"/>
        <v>142.18100272589152</v>
      </c>
      <c r="G18" s="77">
        <f t="shared" si="0"/>
        <v>4.275078067191318</v>
      </c>
      <c r="H18" s="76">
        <v>26491265.68</v>
      </c>
      <c r="I18" s="76">
        <v>23777392.890000001</v>
      </c>
      <c r="J18" s="76">
        <v>23661414.880000003</v>
      </c>
      <c r="K18" s="78">
        <f t="shared" si="1"/>
        <v>0.832606632117732</v>
      </c>
      <c r="L18" s="79">
        <f t="shared" si="2"/>
        <v>0.74731102899433111</v>
      </c>
    </row>
    <row r="19" spans="1:12" ht="30">
      <c r="A19" s="74" t="s">
        <v>152</v>
      </c>
      <c r="B19" s="75" t="s">
        <v>153</v>
      </c>
      <c r="C19" s="111">
        <v>309376</v>
      </c>
      <c r="D19" s="76">
        <v>39869730</v>
      </c>
      <c r="E19" s="76">
        <v>41446711.459999993</v>
      </c>
      <c r="F19" s="112">
        <f t="shared" si="3"/>
        <v>133.96873532529995</v>
      </c>
      <c r="G19" s="77">
        <f t="shared" si="0"/>
        <v>3.9553351878730991</v>
      </c>
      <c r="H19" s="76">
        <v>27865988.32</v>
      </c>
      <c r="I19" s="76">
        <v>24542971.669999998</v>
      </c>
      <c r="J19" s="76">
        <v>24481124.390000001</v>
      </c>
      <c r="K19" s="78">
        <f t="shared" si="1"/>
        <v>0.67233291468475909</v>
      </c>
      <c r="L19" s="79">
        <f t="shared" si="2"/>
        <v>0.59215727389340145</v>
      </c>
    </row>
    <row r="20" spans="1:12" ht="30">
      <c r="A20" s="74" t="s">
        <v>150</v>
      </c>
      <c r="B20" s="75" t="s">
        <v>151</v>
      </c>
      <c r="C20" s="113">
        <v>607105</v>
      </c>
      <c r="D20" s="76">
        <v>60360531</v>
      </c>
      <c r="E20" s="76">
        <v>63951028.390000001</v>
      </c>
      <c r="F20" s="112">
        <f t="shared" si="3"/>
        <v>105.33767369730113</v>
      </c>
      <c r="G20" s="77">
        <f t="shared" si="0"/>
        <v>5.9484191582078738</v>
      </c>
      <c r="H20" s="76">
        <v>52642933.430000007</v>
      </c>
      <c r="I20" s="76">
        <v>43490753.170000002</v>
      </c>
      <c r="J20" s="76">
        <v>43117505.649999999</v>
      </c>
      <c r="K20" s="78">
        <f t="shared" si="1"/>
        <v>0.82317571359386876</v>
      </c>
      <c r="L20" s="79">
        <f t="shared" si="2"/>
        <v>0.68006339014245842</v>
      </c>
    </row>
    <row r="21" spans="1:12" ht="30">
      <c r="A21" s="74" t="s">
        <v>148</v>
      </c>
      <c r="B21" s="75" t="s">
        <v>149</v>
      </c>
      <c r="C21" s="113">
        <v>563305</v>
      </c>
      <c r="D21" s="76">
        <v>49401554</v>
      </c>
      <c r="E21" s="76">
        <v>54397896.470000006</v>
      </c>
      <c r="F21" s="112">
        <f t="shared" si="3"/>
        <v>96.569170289629966</v>
      </c>
      <c r="G21" s="77">
        <f t="shared" si="0"/>
        <v>10.113735430266036</v>
      </c>
      <c r="H21" s="76">
        <v>44565218.989999995</v>
      </c>
      <c r="I21" s="76">
        <v>37214334.689999998</v>
      </c>
      <c r="J21" s="76">
        <v>37214334.689999998</v>
      </c>
      <c r="K21" s="78">
        <f t="shared" si="1"/>
        <v>0.81924526281227339</v>
      </c>
      <c r="L21" s="79">
        <f t="shared" si="2"/>
        <v>0.68411348792730242</v>
      </c>
    </row>
    <row r="22" spans="1:12" ht="30">
      <c r="A22" s="74" t="s">
        <v>145</v>
      </c>
      <c r="B22" s="75" t="s">
        <v>146</v>
      </c>
      <c r="C22" s="113">
        <v>594930</v>
      </c>
      <c r="D22" s="76">
        <v>54733163</v>
      </c>
      <c r="E22" s="76">
        <v>58142132.950000003</v>
      </c>
      <c r="F22" s="112">
        <f t="shared" si="3"/>
        <v>97.729368076916614</v>
      </c>
      <c r="G22" s="77">
        <f t="shared" si="0"/>
        <v>6.2283445047749186</v>
      </c>
      <c r="H22" s="76">
        <v>41605448.059999995</v>
      </c>
      <c r="I22" s="76">
        <v>30635751.710000005</v>
      </c>
      <c r="J22" s="76">
        <v>30560401.050000001</v>
      </c>
      <c r="K22" s="78">
        <f t="shared" si="1"/>
        <v>0.71558172961729971</v>
      </c>
      <c r="L22" s="79">
        <f t="shared" si="2"/>
        <v>0.52691138346000432</v>
      </c>
    </row>
    <row r="23" spans="1:12" ht="30">
      <c r="A23" s="74" t="s">
        <v>41</v>
      </c>
      <c r="B23" s="75" t="s">
        <v>144</v>
      </c>
      <c r="C23" s="113">
        <v>139441</v>
      </c>
      <c r="D23" s="76">
        <v>40239383</v>
      </c>
      <c r="E23" s="76">
        <v>56067306.729999997</v>
      </c>
      <c r="F23" s="112">
        <f t="shared" si="3"/>
        <v>402.0862352536198</v>
      </c>
      <c r="G23" s="77">
        <f t="shared" si="0"/>
        <v>39.334409600664102</v>
      </c>
      <c r="H23" s="76">
        <v>40817848.960000001</v>
      </c>
      <c r="I23" s="76">
        <v>23496734.409999996</v>
      </c>
      <c r="J23" s="76">
        <v>23021747.949999999</v>
      </c>
      <c r="K23" s="78">
        <f t="shared" si="1"/>
        <v>0.72801515429596242</v>
      </c>
      <c r="L23" s="79">
        <f t="shared" si="2"/>
        <v>0.41908084729576589</v>
      </c>
    </row>
    <row r="24" spans="1:12">
      <c r="A24" s="74" t="s">
        <v>28</v>
      </c>
      <c r="B24" s="75" t="s">
        <v>143</v>
      </c>
      <c r="C24" s="113">
        <v>474659</v>
      </c>
      <c r="D24" s="76">
        <v>51479490</v>
      </c>
      <c r="E24" s="76">
        <v>55176435.899999999</v>
      </c>
      <c r="F24" s="112">
        <f t="shared" si="3"/>
        <v>116.24436890483484</v>
      </c>
      <c r="G24" s="77">
        <f t="shared" si="0"/>
        <v>7.1813957364379455</v>
      </c>
      <c r="H24" s="76">
        <v>44436316.050000012</v>
      </c>
      <c r="I24" s="76">
        <v>38352859.690000005</v>
      </c>
      <c r="J24" s="76">
        <v>38279006.18</v>
      </c>
      <c r="K24" s="78">
        <f t="shared" si="1"/>
        <v>0.80534951787271958</v>
      </c>
      <c r="L24" s="79">
        <f t="shared" si="2"/>
        <v>0.69509490898450743</v>
      </c>
    </row>
    <row r="25" spans="1:12" ht="30">
      <c r="A25" s="74" t="s">
        <v>141</v>
      </c>
      <c r="B25" s="75" t="s">
        <v>142</v>
      </c>
      <c r="C25" s="111">
        <v>407245</v>
      </c>
      <c r="D25" s="76">
        <v>33418246</v>
      </c>
      <c r="E25" s="76">
        <v>38616334.829999998</v>
      </c>
      <c r="F25" s="112">
        <f t="shared" si="3"/>
        <v>94.823349163280085</v>
      </c>
      <c r="G25" s="77">
        <f t="shared" si="0"/>
        <v>15.554642903759808</v>
      </c>
      <c r="H25" s="76">
        <v>30413779.010000009</v>
      </c>
      <c r="I25" s="76">
        <v>26545101.860000003</v>
      </c>
      <c r="J25" s="76">
        <v>23374142.230000004</v>
      </c>
      <c r="K25" s="78">
        <f t="shared" si="1"/>
        <v>0.78758844266008277</v>
      </c>
      <c r="L25" s="79">
        <f t="shared" si="2"/>
        <v>0.68740604142933381</v>
      </c>
    </row>
    <row r="26" spans="1:12" ht="30">
      <c r="A26" s="74" t="s">
        <v>139</v>
      </c>
      <c r="B26" s="75" t="s">
        <v>140</v>
      </c>
      <c r="C26" s="113">
        <v>369496</v>
      </c>
      <c r="D26" s="76">
        <v>48962279</v>
      </c>
      <c r="E26" s="76">
        <v>48035938.420000002</v>
      </c>
      <c r="F26" s="112">
        <f t="shared" si="3"/>
        <v>130.00394705220083</v>
      </c>
      <c r="G26" s="77">
        <f t="shared" si="0"/>
        <v>-1.8919474316136276</v>
      </c>
      <c r="H26" s="76">
        <v>38030374.859999999</v>
      </c>
      <c r="I26" s="76">
        <v>34604508.25</v>
      </c>
      <c r="J26" s="76">
        <v>34519455.430000007</v>
      </c>
      <c r="K26" s="78">
        <f t="shared" si="1"/>
        <v>0.79170671190980346</v>
      </c>
      <c r="L26" s="79">
        <f t="shared" si="2"/>
        <v>0.72038788848959467</v>
      </c>
    </row>
    <row r="27" spans="1:12" ht="30">
      <c r="A27" s="74" t="s">
        <v>137</v>
      </c>
      <c r="B27" s="75" t="s">
        <v>138</v>
      </c>
      <c r="C27" s="111">
        <v>207509</v>
      </c>
      <c r="D27" s="76">
        <v>41970635</v>
      </c>
      <c r="E27" s="76">
        <v>44171571.269999996</v>
      </c>
      <c r="F27" s="112">
        <f t="shared" si="3"/>
        <v>212.86580953115285</v>
      </c>
      <c r="G27" s="77">
        <f t="shared" si="0"/>
        <v>5.2439908760017362</v>
      </c>
      <c r="H27" s="76">
        <v>33000163.389999986</v>
      </c>
      <c r="I27" s="76">
        <v>29245833.929999992</v>
      </c>
      <c r="J27" s="76">
        <v>28566344.369999997</v>
      </c>
      <c r="K27" s="78">
        <f t="shared" si="1"/>
        <v>0.7470905480877178</v>
      </c>
      <c r="L27" s="79">
        <f t="shared" si="2"/>
        <v>0.6620963006100461</v>
      </c>
    </row>
    <row r="28" spans="1:12">
      <c r="A28" s="74" t="s">
        <v>16</v>
      </c>
      <c r="B28" s="75" t="s">
        <v>136</v>
      </c>
      <c r="C28" s="113">
        <v>343980</v>
      </c>
      <c r="D28" s="76">
        <v>46195768</v>
      </c>
      <c r="E28" s="76">
        <v>49003201.060000002</v>
      </c>
      <c r="F28" s="112">
        <f t="shared" si="3"/>
        <v>142.45944839816269</v>
      </c>
      <c r="G28" s="77">
        <f t="shared" si="0"/>
        <v>6.0772516218368766</v>
      </c>
      <c r="H28" s="76">
        <v>39449544.839999989</v>
      </c>
      <c r="I28" s="76">
        <v>32531820.710000005</v>
      </c>
      <c r="J28" s="76">
        <v>32523868.330000002</v>
      </c>
      <c r="K28" s="78">
        <f t="shared" si="1"/>
        <v>0.80504016037029047</v>
      </c>
      <c r="L28" s="79">
        <f t="shared" si="2"/>
        <v>0.66387133914308416</v>
      </c>
    </row>
    <row r="29" spans="1:12" ht="45">
      <c r="A29" s="74" t="s">
        <v>134</v>
      </c>
      <c r="B29" s="75" t="s">
        <v>135</v>
      </c>
      <c r="C29" s="113">
        <v>267702</v>
      </c>
      <c r="D29" s="76">
        <v>43580390</v>
      </c>
      <c r="E29" s="76">
        <v>43130390</v>
      </c>
      <c r="F29" s="112">
        <f t="shared" si="3"/>
        <v>161.11343957086612</v>
      </c>
      <c r="G29" s="77">
        <f t="shared" si="0"/>
        <v>-1.0325745134451503</v>
      </c>
      <c r="H29" s="76">
        <v>31926548.579999998</v>
      </c>
      <c r="I29" s="76">
        <v>28637028.530000001</v>
      </c>
      <c r="J29" s="76">
        <v>28415540.670000002</v>
      </c>
      <c r="K29" s="78">
        <f t="shared" si="1"/>
        <v>0.74023324574621274</v>
      </c>
      <c r="L29" s="79">
        <f t="shared" si="2"/>
        <v>0.66396405249291746</v>
      </c>
    </row>
    <row r="30" spans="1:12">
      <c r="A30" s="74" t="s">
        <v>109</v>
      </c>
      <c r="B30" s="75" t="s">
        <v>133</v>
      </c>
      <c r="C30" s="113">
        <v>523848</v>
      </c>
      <c r="D30" s="76">
        <v>51457470</v>
      </c>
      <c r="E30" s="76">
        <v>55712628.579999998</v>
      </c>
      <c r="F30" s="112">
        <f t="shared" si="3"/>
        <v>106.3526606572899</v>
      </c>
      <c r="G30" s="77">
        <f t="shared" si="0"/>
        <v>8.2692728188929578</v>
      </c>
      <c r="H30" s="76">
        <v>41638211.989999995</v>
      </c>
      <c r="I30" s="76">
        <v>34392388.049999997</v>
      </c>
      <c r="J30" s="76">
        <v>33252381.350000001</v>
      </c>
      <c r="K30" s="78">
        <f t="shared" si="1"/>
        <v>0.74737475239047491</v>
      </c>
      <c r="L30" s="79">
        <f t="shared" si="2"/>
        <v>0.61731763383977811</v>
      </c>
    </row>
    <row r="31" spans="1:12" ht="30">
      <c r="A31" s="74" t="s">
        <v>131</v>
      </c>
      <c r="B31" s="75" t="s">
        <v>132</v>
      </c>
      <c r="C31" s="111">
        <v>463804</v>
      </c>
      <c r="D31" s="76">
        <v>42336520</v>
      </c>
      <c r="E31" s="76">
        <v>44778788.700000003</v>
      </c>
      <c r="F31" s="112">
        <f t="shared" si="3"/>
        <v>96.546792826280068</v>
      </c>
      <c r="G31" s="77">
        <f t="shared" si="0"/>
        <v>5.7687044187854974</v>
      </c>
      <c r="H31" s="76">
        <v>33931359.909999996</v>
      </c>
      <c r="I31" s="76">
        <v>31046109.629999999</v>
      </c>
      <c r="J31" s="76">
        <v>30896656.740000002</v>
      </c>
      <c r="K31" s="78">
        <f t="shared" si="1"/>
        <v>0.7577551982776165</v>
      </c>
      <c r="L31" s="79">
        <f t="shared" si="2"/>
        <v>0.69332178317722104</v>
      </c>
    </row>
    <row r="32" spans="1:12" ht="30">
      <c r="A32" s="74" t="s">
        <v>129</v>
      </c>
      <c r="B32" s="75" t="s">
        <v>130</v>
      </c>
      <c r="C32" s="111">
        <v>344632</v>
      </c>
      <c r="D32" s="76">
        <v>35882997</v>
      </c>
      <c r="E32" s="76">
        <v>37954660.149999999</v>
      </c>
      <c r="F32" s="112">
        <f t="shared" si="3"/>
        <v>110.13098072726851</v>
      </c>
      <c r="G32" s="77">
        <f t="shared" si="0"/>
        <v>5.7733838397054704</v>
      </c>
      <c r="H32" s="76">
        <v>27286151.82</v>
      </c>
      <c r="I32" s="76">
        <v>23182263.369999997</v>
      </c>
      <c r="J32" s="76">
        <v>23079838.799999997</v>
      </c>
      <c r="K32" s="78">
        <f t="shared" si="1"/>
        <v>0.71891440239914783</v>
      </c>
      <c r="L32" s="79">
        <f t="shared" si="2"/>
        <v>0.61078832687163442</v>
      </c>
    </row>
    <row r="33" spans="1:12" ht="30">
      <c r="A33" s="74" t="s">
        <v>90</v>
      </c>
      <c r="B33" s="75" t="s">
        <v>128</v>
      </c>
      <c r="C33" s="111">
        <v>426794</v>
      </c>
      <c r="D33" s="76">
        <v>60592041</v>
      </c>
      <c r="E33" s="76">
        <v>64265585.840000004</v>
      </c>
      <c r="F33" s="112">
        <f t="shared" si="3"/>
        <v>150.57752883123945</v>
      </c>
      <c r="G33" s="77">
        <f t="shared" si="0"/>
        <v>6.0627514428833962</v>
      </c>
      <c r="H33" s="76">
        <v>54485362.270000003</v>
      </c>
      <c r="I33" s="76">
        <v>44080873.980000004</v>
      </c>
      <c r="J33" s="76">
        <v>43336912.310000002</v>
      </c>
      <c r="K33" s="78">
        <f t="shared" si="1"/>
        <v>0.84781553856290182</v>
      </c>
      <c r="L33" s="79">
        <f t="shared" si="2"/>
        <v>0.68591725110460766</v>
      </c>
    </row>
    <row r="34" spans="1:12" ht="30">
      <c r="A34" s="74" t="s">
        <v>84</v>
      </c>
      <c r="B34" s="75" t="s">
        <v>127</v>
      </c>
      <c r="C34" s="111">
        <v>410998</v>
      </c>
      <c r="D34" s="76">
        <v>28070317</v>
      </c>
      <c r="E34" s="76">
        <v>30038028.52</v>
      </c>
      <c r="F34" s="112">
        <f t="shared" si="3"/>
        <v>73.085583190185844</v>
      </c>
      <c r="G34" s="77">
        <f t="shared" si="0"/>
        <v>7.0099369380117738</v>
      </c>
      <c r="H34" s="76">
        <v>23513031.52</v>
      </c>
      <c r="I34" s="76">
        <v>19180160.759999998</v>
      </c>
      <c r="J34" s="76">
        <v>19146072.719999999</v>
      </c>
      <c r="K34" s="78">
        <f t="shared" si="1"/>
        <v>0.78277545759517775</v>
      </c>
      <c r="L34" s="79">
        <f t="shared" si="2"/>
        <v>0.63852928121529051</v>
      </c>
    </row>
    <row r="35" spans="1:12" ht="30">
      <c r="A35" s="74" t="s">
        <v>61</v>
      </c>
      <c r="B35" s="75" t="s">
        <v>62</v>
      </c>
      <c r="C35" s="111">
        <v>211501</v>
      </c>
      <c r="D35" s="76">
        <v>29193972</v>
      </c>
      <c r="E35" s="76">
        <v>30862922.650000002</v>
      </c>
      <c r="F35" s="112">
        <f t="shared" si="3"/>
        <v>145.92329421610302</v>
      </c>
      <c r="G35" s="77">
        <f t="shared" si="0"/>
        <v>5.7167645772901343</v>
      </c>
      <c r="H35" s="76">
        <v>17575024.07</v>
      </c>
      <c r="I35" s="76">
        <v>12801808.57</v>
      </c>
      <c r="J35" s="76">
        <v>12212172.670000002</v>
      </c>
      <c r="K35" s="78">
        <f t="shared" si="1"/>
        <v>0.56945430182711487</v>
      </c>
      <c r="L35" s="79">
        <f t="shared" si="2"/>
        <v>0.41479573127854757</v>
      </c>
    </row>
    <row r="36" spans="1:12">
      <c r="A36" s="140" t="s">
        <v>216</v>
      </c>
      <c r="B36" s="140"/>
      <c r="C36" s="114">
        <f>SUM(C4:C35)</f>
        <v>11271503</v>
      </c>
      <c r="D36" s="115">
        <f>SUM(D4:D35)</f>
        <v>1399425105</v>
      </c>
      <c r="E36" s="115">
        <f>SUM(E4:E35)</f>
        <v>1494962801.3299999</v>
      </c>
      <c r="F36" s="116">
        <f t="shared" si="3"/>
        <v>132.63207234474407</v>
      </c>
      <c r="G36" s="117">
        <f t="shared" si="0"/>
        <v>6.826924569857562</v>
      </c>
      <c r="H36" s="118">
        <f>SUM(H4:H35)</f>
        <v>1143794502.9099998</v>
      </c>
      <c r="I36" s="118">
        <f t="shared" ref="I36:J36" si="4">SUM(I4:I35)</f>
        <v>965912503.33000016</v>
      </c>
      <c r="J36" s="118">
        <f t="shared" si="4"/>
        <v>954011243.62999976</v>
      </c>
      <c r="K36" s="119">
        <f t="shared" si="1"/>
        <v>0.76509897229042645</v>
      </c>
      <c r="L36" s="119">
        <f t="shared" si="2"/>
        <v>0.64611139653152039</v>
      </c>
    </row>
  </sheetData>
  <mergeCells count="1">
    <mergeCell ref="A36:B3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18" sqref="A18"/>
    </sheetView>
  </sheetViews>
  <sheetFormatPr defaultRowHeight="15"/>
  <cols>
    <col min="1" max="1" width="9.140625" style="68"/>
    <col min="2" max="2" width="30.5703125" style="68" bestFit="1" customWidth="1"/>
    <col min="3" max="3" width="11.85546875" style="68" bestFit="1" customWidth="1"/>
    <col min="4" max="4" width="31.7109375" style="68" customWidth="1"/>
    <col min="5" max="6" width="17" style="68" bestFit="1" customWidth="1"/>
    <col min="7" max="9" width="16.85546875" style="68" bestFit="1" customWidth="1"/>
    <col min="10" max="16384" width="9.140625" style="68"/>
  </cols>
  <sheetData>
    <row r="1" spans="1:9">
      <c r="A1" s="68" t="s">
        <v>236</v>
      </c>
    </row>
    <row r="3" spans="1:9" s="67" customFormat="1">
      <c r="A3" s="134" t="s">
        <v>223</v>
      </c>
      <c r="B3" s="134"/>
      <c r="C3" s="134"/>
      <c r="D3" s="134"/>
      <c r="E3" s="97">
        <v>51393748121</v>
      </c>
      <c r="F3" s="97">
        <v>51434312642.13002</v>
      </c>
      <c r="G3" s="97">
        <v>46362820162.850182</v>
      </c>
      <c r="H3" s="97">
        <v>43569713747.540085</v>
      </c>
      <c r="I3" s="97">
        <v>43273323289.470085</v>
      </c>
    </row>
    <row r="6" spans="1:9">
      <c r="A6" s="98" t="s">
        <v>217</v>
      </c>
      <c r="B6" s="99" t="s">
        <v>218</v>
      </c>
      <c r="C6" s="98" t="s">
        <v>219</v>
      </c>
      <c r="D6" s="98" t="s">
        <v>220</v>
      </c>
      <c r="E6" s="98" t="s">
        <v>221</v>
      </c>
      <c r="F6" s="98" t="s">
        <v>222</v>
      </c>
      <c r="G6" s="98" t="s">
        <v>203</v>
      </c>
      <c r="H6" s="98" t="s">
        <v>204</v>
      </c>
      <c r="I6" s="98" t="s">
        <v>205</v>
      </c>
    </row>
    <row r="7" spans="1:9" s="67" customFormat="1">
      <c r="A7" s="74" t="s">
        <v>75</v>
      </c>
      <c r="B7" s="75" t="s">
        <v>76</v>
      </c>
      <c r="C7" s="74" t="s">
        <v>73</v>
      </c>
      <c r="D7" s="100" t="s">
        <v>74</v>
      </c>
      <c r="E7" s="76">
        <v>67868404</v>
      </c>
      <c r="F7" s="76">
        <v>67868404</v>
      </c>
      <c r="G7" s="76">
        <v>64878027.18</v>
      </c>
      <c r="H7" s="76">
        <v>64878015.289999999</v>
      </c>
      <c r="I7" s="76">
        <v>64878015.289999999</v>
      </c>
    </row>
    <row r="8" spans="1:9" s="67" customFormat="1" ht="30">
      <c r="A8" s="74" t="s">
        <v>75</v>
      </c>
      <c r="B8" s="75" t="s">
        <v>76</v>
      </c>
      <c r="C8" s="74" t="s">
        <v>77</v>
      </c>
      <c r="D8" s="100" t="s">
        <v>78</v>
      </c>
      <c r="E8" s="76">
        <v>2134045</v>
      </c>
      <c r="F8" s="76">
        <v>2239587.2999999998</v>
      </c>
      <c r="G8" s="76">
        <v>2131472.33</v>
      </c>
      <c r="H8" s="76">
        <v>2131472.33</v>
      </c>
      <c r="I8" s="76">
        <v>2131472.33</v>
      </c>
    </row>
    <row r="9" spans="1:9" s="67" customFormat="1" ht="30">
      <c r="A9" s="74" t="s">
        <v>75</v>
      </c>
      <c r="B9" s="75" t="s">
        <v>76</v>
      </c>
      <c r="C9" s="74" t="s">
        <v>82</v>
      </c>
      <c r="D9" s="100" t="s">
        <v>83</v>
      </c>
      <c r="E9" s="76">
        <v>280584141</v>
      </c>
      <c r="F9" s="76">
        <v>280584141</v>
      </c>
      <c r="G9" s="76">
        <v>274538307.67000002</v>
      </c>
      <c r="H9" s="76">
        <v>274538307.67000002</v>
      </c>
      <c r="I9" s="76">
        <v>274538307.67000002</v>
      </c>
    </row>
    <row r="10" spans="1:9" s="67" customFormat="1" ht="30">
      <c r="A10" s="74" t="s">
        <v>79</v>
      </c>
      <c r="B10" s="75" t="s">
        <v>80</v>
      </c>
      <c r="C10" s="74" t="s">
        <v>82</v>
      </c>
      <c r="D10" s="100" t="s">
        <v>83</v>
      </c>
      <c r="E10" s="76">
        <v>101829484</v>
      </c>
      <c r="F10" s="76">
        <v>112647754</v>
      </c>
      <c r="G10" s="76">
        <v>110236203.59</v>
      </c>
      <c r="H10" s="76">
        <v>110236203.59</v>
      </c>
      <c r="I10" s="76">
        <v>110236203.59</v>
      </c>
    </row>
    <row r="11" spans="1:9" s="67" customFormat="1">
      <c r="A11" s="74" t="s">
        <v>79</v>
      </c>
      <c r="B11" s="75" t="s">
        <v>80</v>
      </c>
      <c r="C11" s="74" t="s">
        <v>73</v>
      </c>
      <c r="D11" s="100" t="s">
        <v>74</v>
      </c>
      <c r="E11" s="76">
        <v>13822320</v>
      </c>
      <c r="F11" s="76">
        <v>15458320</v>
      </c>
      <c r="G11" s="76">
        <v>15143376.119999999</v>
      </c>
      <c r="H11" s="76">
        <v>15143376.119999999</v>
      </c>
      <c r="I11" s="76">
        <v>15143376.119999999</v>
      </c>
    </row>
    <row r="12" spans="1:9" s="67" customFormat="1" ht="30">
      <c r="A12" s="74" t="s">
        <v>71</v>
      </c>
      <c r="B12" s="75" t="s">
        <v>72</v>
      </c>
      <c r="C12" s="74" t="s">
        <v>77</v>
      </c>
      <c r="D12" s="100" t="s">
        <v>78</v>
      </c>
      <c r="E12" s="76">
        <v>2623772</v>
      </c>
      <c r="F12" s="76">
        <v>2623772</v>
      </c>
      <c r="G12" s="76">
        <v>2601173.08</v>
      </c>
      <c r="H12" s="76">
        <v>2601173.08</v>
      </c>
      <c r="I12" s="76">
        <v>2601173.08</v>
      </c>
    </row>
    <row r="13" spans="1:9" s="67" customFormat="1" ht="30">
      <c r="A13" s="74" t="s">
        <v>71</v>
      </c>
      <c r="B13" s="75" t="s">
        <v>72</v>
      </c>
      <c r="C13" s="74" t="s">
        <v>73</v>
      </c>
      <c r="D13" s="100" t="s">
        <v>74</v>
      </c>
      <c r="E13" s="76">
        <v>2458247158</v>
      </c>
      <c r="F13" s="76">
        <v>1533528923.6199999</v>
      </c>
      <c r="G13" s="76">
        <v>1492789450.9200001</v>
      </c>
      <c r="H13" s="76">
        <v>1492789450.9200001</v>
      </c>
      <c r="I13" s="76">
        <v>1492789450.9200001</v>
      </c>
    </row>
    <row r="14" spans="1:9" s="67" customFormat="1" ht="30">
      <c r="A14" s="74" t="s">
        <v>71</v>
      </c>
      <c r="B14" s="75" t="s">
        <v>72</v>
      </c>
      <c r="C14" s="74" t="s">
        <v>85</v>
      </c>
      <c r="D14" s="100" t="s">
        <v>48</v>
      </c>
      <c r="E14" s="76">
        <v>10000</v>
      </c>
      <c r="F14" s="76">
        <v>10000</v>
      </c>
      <c r="G14" s="76">
        <v>0</v>
      </c>
      <c r="H14" s="76">
        <v>0</v>
      </c>
      <c r="I14" s="76">
        <v>0</v>
      </c>
    </row>
    <row r="15" spans="1:9" s="67" customFormat="1" ht="30">
      <c r="A15" s="74" t="s">
        <v>71</v>
      </c>
      <c r="B15" s="75" t="s">
        <v>72</v>
      </c>
      <c r="C15" s="74" t="s">
        <v>82</v>
      </c>
      <c r="D15" s="100" t="s">
        <v>83</v>
      </c>
      <c r="E15" s="76">
        <v>1408318496</v>
      </c>
      <c r="F15" s="76">
        <v>1297414357.76</v>
      </c>
      <c r="G15" s="76">
        <v>1275461886.4100001</v>
      </c>
      <c r="H15" s="76">
        <v>1275461886.4100001</v>
      </c>
      <c r="I15" s="76">
        <v>1275461886.4100001</v>
      </c>
    </row>
    <row r="16" spans="1:9" s="67" customFormat="1"/>
    <row r="17" spans="4:9" s="67" customFormat="1"/>
    <row r="18" spans="4:9">
      <c r="D18" s="101" t="s">
        <v>237</v>
      </c>
      <c r="E18" s="102">
        <f>SUM(E7:E16)</f>
        <v>4335437820</v>
      </c>
      <c r="F18" s="102">
        <f t="shared" ref="F18:I18" si="0">SUM(F7:F16)</f>
        <v>3312375259.6799998</v>
      </c>
      <c r="G18" s="102">
        <f t="shared" si="0"/>
        <v>3237779897.3000002</v>
      </c>
      <c r="H18" s="102">
        <f t="shared" si="0"/>
        <v>3237779885.4099998</v>
      </c>
      <c r="I18" s="102">
        <f t="shared" si="0"/>
        <v>3237779885.4099998</v>
      </c>
    </row>
    <row r="20" spans="4:9">
      <c r="D20" s="103" t="s">
        <v>238</v>
      </c>
      <c r="E20" s="104">
        <f>E18/E3*100</f>
        <v>8.4357299837185771</v>
      </c>
      <c r="F20" s="104">
        <f t="shared" ref="F20:I20" si="1">F18/F3*100</f>
        <v>6.4400107428806628</v>
      </c>
      <c r="G20" s="104">
        <f t="shared" si="1"/>
        <v>6.9835697783854487</v>
      </c>
      <c r="H20" s="104">
        <f t="shared" si="1"/>
        <v>7.4312626981461456</v>
      </c>
      <c r="I20" s="104">
        <f t="shared" si="1"/>
        <v>7.4821613855524358</v>
      </c>
    </row>
  </sheetData>
  <mergeCells count="1">
    <mergeCell ref="A3:D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G128"/>
  <sheetViews>
    <sheetView workbookViewId="0">
      <selection activeCell="I15" sqref="I15"/>
    </sheetView>
  </sheetViews>
  <sheetFormatPr defaultRowHeight="15"/>
  <cols>
    <col min="1" max="1" width="9.140625" style="68"/>
    <col min="2" max="2" width="23.7109375" style="67" customWidth="1"/>
    <col min="3" max="3" width="17.28515625" style="68" customWidth="1"/>
    <col min="4" max="4" width="9.140625" style="68"/>
    <col min="5" max="5" width="16.42578125" style="67" customWidth="1"/>
    <col min="6" max="6" width="23.7109375" style="67" customWidth="1"/>
    <col min="7" max="7" width="10.5703125" style="120" bestFit="1" customWidth="1"/>
    <col min="8" max="16384" width="9.140625" style="68"/>
  </cols>
  <sheetData>
    <row r="2" spans="2:7" ht="15.75" thickBot="1"/>
    <row r="3" spans="2:7" ht="24.75" thickBot="1">
      <c r="C3" s="121" t="s">
        <v>240</v>
      </c>
      <c r="E3" s="67" t="s">
        <v>241</v>
      </c>
      <c r="F3" s="67" t="s">
        <v>242</v>
      </c>
      <c r="G3" s="121" t="s">
        <v>243</v>
      </c>
    </row>
    <row r="4" spans="2:7" ht="15.75" thickBot="1">
      <c r="B4" s="75" t="s">
        <v>244</v>
      </c>
      <c r="C4" s="122" t="s">
        <v>237</v>
      </c>
      <c r="D4" s="123">
        <v>164046</v>
      </c>
      <c r="E4" s="74" t="s">
        <v>93</v>
      </c>
      <c r="F4" s="75" t="s">
        <v>245</v>
      </c>
      <c r="G4" s="120">
        <v>164046</v>
      </c>
    </row>
    <row r="5" spans="2:7" ht="15.75" thickBot="1">
      <c r="B5" s="75" t="s">
        <v>246</v>
      </c>
      <c r="C5" s="122" t="s">
        <v>237</v>
      </c>
      <c r="D5" s="123">
        <v>437592</v>
      </c>
      <c r="E5" s="74" t="s">
        <v>92</v>
      </c>
      <c r="F5" s="75" t="s">
        <v>247</v>
      </c>
      <c r="G5" s="120">
        <v>437592</v>
      </c>
    </row>
    <row r="6" spans="2:7" ht="15.75" thickBot="1">
      <c r="B6" s="75" t="s">
        <v>248</v>
      </c>
      <c r="C6" s="122" t="s">
        <v>237</v>
      </c>
      <c r="D6" s="123">
        <v>268508</v>
      </c>
      <c r="E6" s="74" t="s">
        <v>94</v>
      </c>
      <c r="F6" s="75" t="s">
        <v>249</v>
      </c>
      <c r="G6" s="120">
        <v>268508</v>
      </c>
    </row>
    <row r="7" spans="2:7" ht="15.75" thickBot="1">
      <c r="B7" s="75" t="s">
        <v>250</v>
      </c>
      <c r="C7" s="122" t="s">
        <v>237</v>
      </c>
      <c r="D7" s="123">
        <v>246589</v>
      </c>
      <c r="E7" s="74" t="s">
        <v>167</v>
      </c>
      <c r="F7" s="75" t="s">
        <v>251</v>
      </c>
      <c r="G7" s="120">
        <v>246589</v>
      </c>
    </row>
    <row r="8" spans="2:7" ht="15.75" thickBot="1">
      <c r="B8" s="75" t="s">
        <v>252</v>
      </c>
      <c r="C8" s="122" t="s">
        <v>237</v>
      </c>
      <c r="D8" s="123">
        <v>324815</v>
      </c>
      <c r="E8" s="74" t="s">
        <v>105</v>
      </c>
      <c r="F8" s="75" t="s">
        <v>253</v>
      </c>
      <c r="G8" s="120">
        <v>324815</v>
      </c>
    </row>
    <row r="9" spans="2:7" ht="15.75" thickBot="1">
      <c r="B9" s="75" t="s">
        <v>254</v>
      </c>
      <c r="C9" s="122" t="s">
        <v>237</v>
      </c>
      <c r="D9" s="123">
        <v>291867</v>
      </c>
      <c r="E9" s="74" t="s">
        <v>43</v>
      </c>
      <c r="F9" s="75" t="s">
        <v>255</v>
      </c>
      <c r="G9" s="120">
        <v>291867</v>
      </c>
    </row>
    <row r="10" spans="2:7" ht="30.75" thickBot="1">
      <c r="B10" s="75" t="s">
        <v>256</v>
      </c>
      <c r="C10" s="122" t="s">
        <v>237</v>
      </c>
      <c r="D10" s="123">
        <v>431106</v>
      </c>
      <c r="E10" s="74" t="s">
        <v>31</v>
      </c>
      <c r="F10" s="75" t="s">
        <v>257</v>
      </c>
      <c r="G10" s="120">
        <v>431106</v>
      </c>
    </row>
    <row r="11" spans="2:7" ht="15.75" thickBot="1">
      <c r="B11" s="75" t="s">
        <v>258</v>
      </c>
      <c r="C11" s="122" t="s">
        <v>237</v>
      </c>
      <c r="D11" s="123">
        <v>305526</v>
      </c>
      <c r="E11" s="74" t="s">
        <v>30</v>
      </c>
      <c r="F11" s="75" t="s">
        <v>259</v>
      </c>
      <c r="G11" s="120">
        <v>305526</v>
      </c>
    </row>
    <row r="12" spans="2:7" ht="15.75" thickBot="1">
      <c r="B12" s="75" t="s">
        <v>260</v>
      </c>
      <c r="C12" s="122" t="s">
        <v>237</v>
      </c>
      <c r="D12" s="124">
        <v>284524</v>
      </c>
      <c r="E12" s="74" t="s">
        <v>42</v>
      </c>
      <c r="F12" s="75" t="s">
        <v>261</v>
      </c>
      <c r="G12" s="120">
        <v>284524</v>
      </c>
    </row>
    <row r="13" spans="2:7" ht="15.75" thickBot="1">
      <c r="B13" s="75" t="s">
        <v>262</v>
      </c>
      <c r="C13" s="122" t="s">
        <v>237</v>
      </c>
      <c r="D13" s="123">
        <v>428217</v>
      </c>
      <c r="E13" s="74" t="s">
        <v>20</v>
      </c>
      <c r="F13" s="75" t="s">
        <v>263</v>
      </c>
      <c r="G13" s="120">
        <v>428217</v>
      </c>
    </row>
    <row r="14" spans="2:7" ht="15.75" thickBot="1">
      <c r="B14" s="75" t="s">
        <v>264</v>
      </c>
      <c r="C14" s="122" t="s">
        <v>237</v>
      </c>
      <c r="D14" s="123">
        <v>289743</v>
      </c>
      <c r="E14" s="74" t="s">
        <v>21</v>
      </c>
      <c r="F14" s="75" t="s">
        <v>265</v>
      </c>
      <c r="G14" s="120">
        <v>289743</v>
      </c>
    </row>
    <row r="15" spans="2:7" ht="30.75" thickBot="1">
      <c r="B15" s="75" t="s">
        <v>266</v>
      </c>
      <c r="C15" s="122" t="s">
        <v>237</v>
      </c>
      <c r="D15" s="123">
        <v>297713</v>
      </c>
      <c r="E15" s="74" t="s">
        <v>18</v>
      </c>
      <c r="F15" s="75" t="s">
        <v>267</v>
      </c>
      <c r="G15" s="120">
        <v>297713</v>
      </c>
    </row>
    <row r="16" spans="2:7" ht="15.75" thickBot="1">
      <c r="B16" s="75" t="s">
        <v>268</v>
      </c>
      <c r="C16" s="122" t="s">
        <v>237</v>
      </c>
      <c r="D16" s="123">
        <v>373127</v>
      </c>
      <c r="E16" s="74" t="s">
        <v>157</v>
      </c>
      <c r="F16" s="75" t="s">
        <v>269</v>
      </c>
      <c r="G16" s="120">
        <v>373127</v>
      </c>
    </row>
    <row r="17" spans="2:7" ht="15.75" thickBot="1">
      <c r="B17" s="75" t="s">
        <v>270</v>
      </c>
      <c r="C17" s="125" t="s">
        <v>237</v>
      </c>
      <c r="D17" s="126">
        <v>238025</v>
      </c>
      <c r="E17" s="74" t="s">
        <v>147</v>
      </c>
      <c r="F17" s="75" t="s">
        <v>271</v>
      </c>
      <c r="G17" s="120">
        <v>238025</v>
      </c>
    </row>
    <row r="18" spans="2:7" ht="15.75" thickBot="1">
      <c r="B18" s="75" t="s">
        <v>272</v>
      </c>
      <c r="C18" s="127" t="s">
        <v>272</v>
      </c>
      <c r="D18" s="124">
        <v>223780</v>
      </c>
      <c r="E18" s="74" t="s">
        <v>154</v>
      </c>
      <c r="F18" s="75" t="s">
        <v>273</v>
      </c>
      <c r="G18" s="120">
        <v>223780</v>
      </c>
    </row>
    <row r="19" spans="2:7" ht="15.75" thickBot="1">
      <c r="B19" s="75" t="s">
        <v>274</v>
      </c>
      <c r="C19" s="122" t="s">
        <v>237</v>
      </c>
      <c r="D19" s="123">
        <v>309376</v>
      </c>
      <c r="E19" s="74" t="s">
        <v>152</v>
      </c>
      <c r="F19" s="75" t="s">
        <v>275</v>
      </c>
      <c r="G19" s="120">
        <v>309376</v>
      </c>
    </row>
    <row r="20" spans="2:7" ht="15.75" thickBot="1">
      <c r="B20" s="75" t="s">
        <v>276</v>
      </c>
      <c r="C20" s="122" t="s">
        <v>237</v>
      </c>
      <c r="D20" s="123">
        <v>607105</v>
      </c>
      <c r="E20" s="74" t="s">
        <v>150</v>
      </c>
      <c r="F20" s="75" t="s">
        <v>277</v>
      </c>
      <c r="G20" s="120">
        <v>607105</v>
      </c>
    </row>
    <row r="21" spans="2:7" ht="15.75" thickBot="1">
      <c r="B21" s="75" t="s">
        <v>278</v>
      </c>
      <c r="C21" s="125" t="s">
        <v>237</v>
      </c>
      <c r="D21" s="126">
        <v>563305</v>
      </c>
      <c r="E21" s="74" t="s">
        <v>148</v>
      </c>
      <c r="F21" s="75" t="s">
        <v>279</v>
      </c>
      <c r="G21" s="120">
        <v>563305</v>
      </c>
    </row>
    <row r="22" spans="2:7" ht="15.75" thickBot="1">
      <c r="B22" s="75" t="s">
        <v>280</v>
      </c>
      <c r="C22" s="122" t="s">
        <v>237</v>
      </c>
      <c r="D22" s="123">
        <v>594930</v>
      </c>
      <c r="E22" s="74" t="s">
        <v>145</v>
      </c>
      <c r="F22" s="75" t="s">
        <v>281</v>
      </c>
      <c r="G22" s="120">
        <v>594930</v>
      </c>
    </row>
    <row r="23" spans="2:7" ht="15.75" thickBot="1">
      <c r="B23" s="75" t="s">
        <v>282</v>
      </c>
      <c r="C23" s="122" t="s">
        <v>237</v>
      </c>
      <c r="D23" s="123">
        <v>139441</v>
      </c>
      <c r="E23" s="74" t="s">
        <v>41</v>
      </c>
      <c r="F23" s="75" t="s">
        <v>283</v>
      </c>
      <c r="G23" s="120">
        <v>139441</v>
      </c>
    </row>
    <row r="24" spans="2:7" ht="15.75" thickBot="1">
      <c r="B24" s="75" t="s">
        <v>284</v>
      </c>
      <c r="C24" s="122" t="s">
        <v>237</v>
      </c>
      <c r="D24" s="123">
        <v>474659</v>
      </c>
      <c r="E24" s="74" t="s">
        <v>28</v>
      </c>
      <c r="F24" s="75" t="s">
        <v>285</v>
      </c>
      <c r="G24" s="120">
        <v>474659</v>
      </c>
    </row>
    <row r="25" spans="2:7" ht="15.75" thickBot="1">
      <c r="B25" s="75" t="s">
        <v>286</v>
      </c>
      <c r="C25" s="122" t="s">
        <v>237</v>
      </c>
      <c r="D25" s="123">
        <v>407245</v>
      </c>
      <c r="E25" s="74" t="s">
        <v>141</v>
      </c>
      <c r="F25" s="75" t="s">
        <v>287</v>
      </c>
      <c r="G25" s="120">
        <v>407245</v>
      </c>
    </row>
    <row r="26" spans="2:7" ht="15.75" thickBot="1">
      <c r="B26" s="75" t="s">
        <v>288</v>
      </c>
      <c r="C26" s="122" t="s">
        <v>237</v>
      </c>
      <c r="D26" s="123">
        <v>369496</v>
      </c>
      <c r="E26" s="74" t="s">
        <v>139</v>
      </c>
      <c r="F26" s="75" t="s">
        <v>289</v>
      </c>
      <c r="G26" s="120">
        <v>369496</v>
      </c>
    </row>
    <row r="27" spans="2:7" ht="15.75" thickBot="1">
      <c r="B27" s="75" t="s">
        <v>290</v>
      </c>
      <c r="C27" s="122" t="s">
        <v>237</v>
      </c>
      <c r="D27" s="123">
        <v>207509</v>
      </c>
      <c r="E27" s="74" t="s">
        <v>137</v>
      </c>
      <c r="F27" s="75" t="s">
        <v>291</v>
      </c>
      <c r="G27" s="120">
        <v>207509</v>
      </c>
    </row>
    <row r="28" spans="2:7" ht="15.75" thickBot="1">
      <c r="B28" s="75" t="s">
        <v>292</v>
      </c>
      <c r="C28" s="122" t="s">
        <v>237</v>
      </c>
      <c r="D28" s="123">
        <v>343980</v>
      </c>
      <c r="E28" s="74" t="s">
        <v>16</v>
      </c>
      <c r="F28" s="75" t="s">
        <v>293</v>
      </c>
      <c r="G28" s="120">
        <v>343980</v>
      </c>
    </row>
    <row r="29" spans="2:7" ht="45.75" thickBot="1">
      <c r="B29" s="75" t="s">
        <v>294</v>
      </c>
      <c r="C29" s="122" t="s">
        <v>237</v>
      </c>
      <c r="D29" s="123">
        <v>267702</v>
      </c>
      <c r="E29" s="74" t="s">
        <v>134</v>
      </c>
      <c r="F29" s="75" t="s">
        <v>295</v>
      </c>
      <c r="G29" s="120">
        <v>267702</v>
      </c>
    </row>
    <row r="30" spans="2:7" ht="15.75" thickBot="1">
      <c r="B30" s="75" t="s">
        <v>296</v>
      </c>
      <c r="C30" s="122" t="s">
        <v>237</v>
      </c>
      <c r="D30" s="123">
        <v>523848</v>
      </c>
      <c r="E30" s="74" t="s">
        <v>109</v>
      </c>
      <c r="F30" s="75" t="s">
        <v>297</v>
      </c>
      <c r="G30" s="120">
        <v>523848</v>
      </c>
    </row>
    <row r="31" spans="2:7" ht="15.75" thickBot="1">
      <c r="B31" s="75" t="s">
        <v>298</v>
      </c>
      <c r="C31" s="122" t="s">
        <v>237</v>
      </c>
      <c r="D31" s="123">
        <v>463804</v>
      </c>
      <c r="E31" s="74" t="s">
        <v>131</v>
      </c>
      <c r="F31" s="75" t="s">
        <v>299</v>
      </c>
      <c r="G31" s="120">
        <v>463804</v>
      </c>
    </row>
    <row r="32" spans="2:7" ht="25.5" customHeight="1" thickBot="1">
      <c r="B32" s="75" t="s">
        <v>300</v>
      </c>
      <c r="C32" s="122" t="s">
        <v>237</v>
      </c>
      <c r="D32" s="123">
        <v>344632</v>
      </c>
      <c r="E32" s="74" t="s">
        <v>129</v>
      </c>
      <c r="F32" s="75" t="s">
        <v>301</v>
      </c>
      <c r="G32" s="120">
        <v>344632</v>
      </c>
    </row>
    <row r="33" spans="2:7" ht="15.75" thickBot="1">
      <c r="B33" s="75" t="s">
        <v>302</v>
      </c>
      <c r="C33" s="122" t="s">
        <v>237</v>
      </c>
      <c r="D33" s="123">
        <v>426794</v>
      </c>
      <c r="E33" s="74" t="s">
        <v>90</v>
      </c>
      <c r="F33" s="75" t="s">
        <v>303</v>
      </c>
      <c r="G33" s="120">
        <v>426794</v>
      </c>
    </row>
    <row r="34" spans="2:7" ht="15.75" thickBot="1">
      <c r="B34" s="75" t="s">
        <v>304</v>
      </c>
      <c r="C34" s="122" t="s">
        <v>237</v>
      </c>
      <c r="D34" s="123">
        <v>410998</v>
      </c>
      <c r="E34" s="74" t="s">
        <v>84</v>
      </c>
      <c r="F34" s="75" t="s">
        <v>305</v>
      </c>
      <c r="G34" s="120">
        <v>410998</v>
      </c>
    </row>
    <row r="35" spans="2:7" ht="15.75" thickBot="1">
      <c r="B35" s="75" t="s">
        <v>306</v>
      </c>
      <c r="C35" s="122" t="s">
        <v>237</v>
      </c>
      <c r="D35" s="124">
        <v>211501</v>
      </c>
      <c r="E35" s="74" t="s">
        <v>61</v>
      </c>
      <c r="F35" s="75" t="s">
        <v>307</v>
      </c>
      <c r="G35" s="120">
        <v>211501</v>
      </c>
    </row>
    <row r="36" spans="2:7" ht="15.75" thickBot="1">
      <c r="C36" s="127"/>
      <c r="D36" s="124"/>
      <c r="G36" s="120">
        <f>SUM(G4:G35)</f>
        <v>11271503</v>
      </c>
    </row>
    <row r="37" spans="2:7" ht="15.75" thickBot="1">
      <c r="C37" s="127"/>
      <c r="D37" s="124"/>
    </row>
    <row r="38" spans="2:7" ht="15.75" customHeight="1" thickBot="1">
      <c r="C38" s="127"/>
      <c r="D38" s="124"/>
    </row>
    <row r="39" spans="2:7" ht="15.75" thickBot="1">
      <c r="C39" s="127"/>
      <c r="D39" s="124"/>
    </row>
    <row r="40" spans="2:7" ht="15.75" thickBot="1">
      <c r="C40" s="127"/>
      <c r="D40" s="124"/>
    </row>
    <row r="41" spans="2:7" ht="15.75" thickBot="1">
      <c r="C41" s="127"/>
      <c r="D41" s="124"/>
    </row>
    <row r="42" spans="2:7" ht="15.75" thickBot="1">
      <c r="C42" s="127"/>
      <c r="D42" s="124"/>
    </row>
    <row r="43" spans="2:7" ht="15.75" thickBot="1">
      <c r="C43" s="127"/>
      <c r="D43" s="124"/>
    </row>
    <row r="44" spans="2:7" ht="15.75" thickBot="1">
      <c r="C44" s="127"/>
      <c r="D44" s="124"/>
    </row>
    <row r="45" spans="2:7" ht="15.75" thickBot="1">
      <c r="C45" s="127"/>
      <c r="D45" s="124"/>
    </row>
    <row r="46" spans="2:7" ht="15.75" thickBot="1">
      <c r="C46" s="128"/>
      <c r="D46" s="128"/>
    </row>
    <row r="47" spans="2:7" ht="15.75" thickBot="1">
      <c r="C47" s="127"/>
      <c r="D47" s="124"/>
    </row>
    <row r="48" spans="2:7" ht="15.75" thickBot="1">
      <c r="C48" s="127"/>
      <c r="D48" s="124"/>
    </row>
    <row r="49" spans="3:4" ht="15.75" thickBot="1">
      <c r="C49" s="128"/>
      <c r="D49" s="128"/>
    </row>
    <row r="50" spans="3:4" ht="15.75" thickBot="1">
      <c r="C50" s="127"/>
      <c r="D50" s="124"/>
    </row>
    <row r="51" spans="3:4" ht="15.75" thickBot="1">
      <c r="C51" s="127"/>
      <c r="D51" s="124"/>
    </row>
    <row r="52" spans="3:4" ht="15.75" thickBot="1">
      <c r="C52" s="127"/>
      <c r="D52" s="124"/>
    </row>
    <row r="53" spans="3:4" ht="15.75" thickBot="1">
      <c r="C53" s="127"/>
      <c r="D53" s="124"/>
    </row>
    <row r="54" spans="3:4" ht="15.75" thickBot="1">
      <c r="C54" s="127"/>
      <c r="D54" s="124"/>
    </row>
    <row r="55" spans="3:4" ht="15.75" thickBot="1">
      <c r="C55" s="127"/>
      <c r="D55" s="124"/>
    </row>
    <row r="56" spans="3:4" ht="15.75" thickBot="1">
      <c r="C56" s="127"/>
      <c r="D56" s="124"/>
    </row>
    <row r="57" spans="3:4" ht="15.75" thickBot="1">
      <c r="C57" s="127"/>
      <c r="D57" s="124"/>
    </row>
    <row r="58" spans="3:4" ht="15.75" thickBot="1">
      <c r="C58" s="127"/>
      <c r="D58" s="124"/>
    </row>
    <row r="59" spans="3:4" ht="15.75" thickBot="1">
      <c r="C59" s="127" t="s">
        <v>308</v>
      </c>
      <c r="D59" s="124">
        <v>103996</v>
      </c>
    </row>
    <row r="60" spans="3:4" ht="15.75" thickBot="1">
      <c r="C60" s="127" t="s">
        <v>309</v>
      </c>
      <c r="D60" s="124">
        <v>164512</v>
      </c>
    </row>
    <row r="61" spans="3:4" ht="15.75" thickBot="1">
      <c r="C61" s="127" t="s">
        <v>310</v>
      </c>
      <c r="D61" s="124">
        <v>109088</v>
      </c>
    </row>
    <row r="62" spans="3:4" ht="15.75" thickBot="1">
      <c r="C62" s="127" t="s">
        <v>298</v>
      </c>
      <c r="D62" s="124">
        <v>106865</v>
      </c>
    </row>
    <row r="63" spans="3:4" ht="15.75" thickBot="1">
      <c r="C63" s="127" t="s">
        <v>311</v>
      </c>
      <c r="D63" s="124">
        <v>247851</v>
      </c>
    </row>
    <row r="64" spans="3:4" ht="15.75" thickBot="1">
      <c r="C64" s="127" t="s">
        <v>268</v>
      </c>
      <c r="D64" s="124">
        <v>224074</v>
      </c>
    </row>
    <row r="65" spans="3:4" ht="15.75" thickBot="1">
      <c r="C65" s="127" t="s">
        <v>312</v>
      </c>
      <c r="D65" s="124">
        <v>149053</v>
      </c>
    </row>
    <row r="66" spans="3:4" ht="15.75" thickBot="1">
      <c r="C66" s="127" t="s">
        <v>313</v>
      </c>
      <c r="D66" s="124">
        <v>126597</v>
      </c>
    </row>
    <row r="67" spans="3:4" ht="15.75" thickBot="1">
      <c r="C67" s="127" t="s">
        <v>296</v>
      </c>
      <c r="D67" s="124">
        <v>204871</v>
      </c>
    </row>
    <row r="68" spans="3:4" ht="15.75" thickBot="1">
      <c r="C68" s="127" t="s">
        <v>314</v>
      </c>
      <c r="D68" s="124">
        <v>124122</v>
      </c>
    </row>
    <row r="69" spans="3:4" ht="15.75" thickBot="1">
      <c r="C69" s="127" t="s">
        <v>315</v>
      </c>
      <c r="D69" s="124">
        <v>68258</v>
      </c>
    </row>
    <row r="70" spans="3:4" ht="15.75" thickBot="1">
      <c r="C70" s="127" t="s">
        <v>254</v>
      </c>
      <c r="D70" s="124">
        <v>94609</v>
      </c>
    </row>
    <row r="71" spans="3:4" ht="15.75" thickBot="1">
      <c r="C71" s="127" t="s">
        <v>316</v>
      </c>
      <c r="D71" s="124">
        <v>197258</v>
      </c>
    </row>
    <row r="72" spans="3:4" ht="15.75" thickBot="1">
      <c r="C72" s="127" t="s">
        <v>317</v>
      </c>
      <c r="D72" s="124">
        <v>14383</v>
      </c>
    </row>
    <row r="73" spans="3:4" ht="15.75" thickBot="1">
      <c r="C73" s="127" t="s">
        <v>318</v>
      </c>
      <c r="D73" s="124">
        <v>24895</v>
      </c>
    </row>
    <row r="74" spans="3:4" ht="15.75" customHeight="1" thickBot="1">
      <c r="C74" s="127" t="s">
        <v>319</v>
      </c>
      <c r="D74" s="124">
        <v>49863</v>
      </c>
    </row>
    <row r="75" spans="3:4" ht="15.75" thickBot="1">
      <c r="C75" s="127" t="s">
        <v>258</v>
      </c>
      <c r="D75" s="124">
        <v>65739</v>
      </c>
    </row>
    <row r="76" spans="3:4" ht="15.75" thickBot="1">
      <c r="C76" s="127" t="s">
        <v>320</v>
      </c>
      <c r="D76" s="124">
        <v>111161</v>
      </c>
    </row>
    <row r="77" spans="3:4" ht="15.75" thickBot="1">
      <c r="C77" s="127" t="s">
        <v>321</v>
      </c>
      <c r="D77" s="124">
        <v>39485</v>
      </c>
    </row>
    <row r="78" spans="3:4" ht="15.75" thickBot="1">
      <c r="C78" s="127" t="s">
        <v>322</v>
      </c>
      <c r="D78" s="124">
        <v>295434</v>
      </c>
    </row>
    <row r="79" spans="3:4" ht="15.75" thickBot="1">
      <c r="C79" s="127" t="s">
        <v>323</v>
      </c>
      <c r="D79" s="124">
        <v>267871</v>
      </c>
    </row>
    <row r="80" spans="3:4" ht="15.75" thickBot="1">
      <c r="C80" s="127" t="s">
        <v>324</v>
      </c>
      <c r="D80" s="124">
        <v>84963</v>
      </c>
    </row>
    <row r="81" spans="3:4" ht="15.75" thickBot="1">
      <c r="C81" s="127" t="s">
        <v>325</v>
      </c>
      <c r="D81" s="124">
        <v>45057</v>
      </c>
    </row>
    <row r="82" spans="3:4" ht="15.75" thickBot="1">
      <c r="C82" s="127" t="s">
        <v>326</v>
      </c>
      <c r="D82" s="124">
        <v>29265</v>
      </c>
    </row>
    <row r="83" spans="3:4" ht="15.75" thickBot="1">
      <c r="C83" s="127" t="s">
        <v>292</v>
      </c>
      <c r="D83" s="124">
        <v>75724</v>
      </c>
    </row>
    <row r="84" spans="3:4" ht="15.75" thickBot="1">
      <c r="C84" s="127" t="s">
        <v>327</v>
      </c>
      <c r="D84" s="124">
        <v>17299</v>
      </c>
    </row>
    <row r="85" spans="3:4" ht="15.75" thickBot="1">
      <c r="C85" s="127" t="s">
        <v>328</v>
      </c>
      <c r="D85" s="124">
        <v>91672</v>
      </c>
    </row>
    <row r="86" spans="3:4" ht="15.75" thickBot="1">
      <c r="C86" s="127" t="s">
        <v>329</v>
      </c>
      <c r="D86" s="124">
        <v>8258</v>
      </c>
    </row>
    <row r="87" spans="3:4" ht="15.75" thickBot="1">
      <c r="C87" s="127" t="s">
        <v>282</v>
      </c>
      <c r="D87" s="124">
        <v>131183</v>
      </c>
    </row>
    <row r="88" spans="3:4" ht="15.75" thickBot="1">
      <c r="C88" s="127" t="s">
        <v>330</v>
      </c>
      <c r="D88" s="124">
        <v>105269</v>
      </c>
    </row>
    <row r="89" spans="3:4" ht="15.75" thickBot="1">
      <c r="C89" s="127" t="s">
        <v>331</v>
      </c>
      <c r="D89" s="124">
        <v>136623</v>
      </c>
    </row>
    <row r="90" spans="3:4" ht="15.75" thickBot="1">
      <c r="C90" s="127" t="s">
        <v>284</v>
      </c>
      <c r="D90" s="124">
        <v>127820</v>
      </c>
    </row>
    <row r="91" spans="3:4" ht="15.75" thickBot="1">
      <c r="C91" s="127" t="s">
        <v>332</v>
      </c>
      <c r="D91" s="124">
        <v>104967</v>
      </c>
    </row>
    <row r="92" spans="3:4" ht="15.75" thickBot="1">
      <c r="C92" s="127" t="s">
        <v>333</v>
      </c>
      <c r="D92" s="124">
        <v>65859</v>
      </c>
    </row>
    <row r="93" spans="3:4" ht="15.75" thickBot="1">
      <c r="C93" s="127" t="s">
        <v>244</v>
      </c>
      <c r="D93" s="124">
        <v>80187</v>
      </c>
    </row>
    <row r="94" spans="3:4" ht="15.75" thickBot="1">
      <c r="C94" s="127" t="s">
        <v>334</v>
      </c>
      <c r="D94" s="124">
        <v>43117</v>
      </c>
    </row>
    <row r="95" spans="3:4" ht="15.75" thickBot="1">
      <c r="C95" s="127" t="s">
        <v>335</v>
      </c>
      <c r="D95" s="124">
        <v>92570</v>
      </c>
    </row>
    <row r="96" spans="3:4" ht="15.75" thickBot="1">
      <c r="C96" s="127" t="s">
        <v>336</v>
      </c>
      <c r="D96" s="124">
        <v>88692</v>
      </c>
    </row>
    <row r="97" spans="3:4" ht="15.75" thickBot="1">
      <c r="C97" s="127" t="s">
        <v>264</v>
      </c>
      <c r="D97" s="124">
        <v>65364</v>
      </c>
    </row>
    <row r="98" spans="3:4" ht="15.75" thickBot="1">
      <c r="C98" s="127" t="s">
        <v>337</v>
      </c>
      <c r="D98" s="124">
        <v>184818</v>
      </c>
    </row>
    <row r="99" spans="3:4" ht="15.75" thickBot="1">
      <c r="C99" s="127" t="s">
        <v>246</v>
      </c>
      <c r="D99" s="124">
        <v>167931</v>
      </c>
    </row>
    <row r="100" spans="3:4" ht="15.75" thickBot="1">
      <c r="C100" s="127" t="s">
        <v>338</v>
      </c>
      <c r="D100" s="124">
        <v>84843</v>
      </c>
    </row>
    <row r="101" spans="3:4" ht="15.75" thickBot="1">
      <c r="C101" s="127" t="s">
        <v>339</v>
      </c>
      <c r="D101" s="124">
        <v>107580</v>
      </c>
    </row>
    <row r="102" spans="3:4" ht="15.75" customHeight="1" thickBot="1">
      <c r="C102" s="127" t="s">
        <v>252</v>
      </c>
      <c r="D102" s="124">
        <v>118797</v>
      </c>
    </row>
    <row r="103" spans="3:4" ht="15.75" thickBot="1">
      <c r="C103" s="127" t="s">
        <v>340</v>
      </c>
      <c r="D103" s="124">
        <v>98438</v>
      </c>
    </row>
    <row r="104" spans="3:4" ht="15.75" thickBot="1">
      <c r="C104" s="127" t="s">
        <v>341</v>
      </c>
      <c r="D104" s="124">
        <v>65752</v>
      </c>
    </row>
    <row r="105" spans="3:4" ht="15.75" thickBot="1">
      <c r="C105" s="127" t="s">
        <v>342</v>
      </c>
      <c r="D105" s="124">
        <v>100713</v>
      </c>
    </row>
    <row r="106" spans="3:4" ht="15.75" thickBot="1">
      <c r="C106" s="127" t="s">
        <v>270</v>
      </c>
      <c r="D106" s="124">
        <v>71560</v>
      </c>
    </row>
    <row r="107" spans="3:4" ht="15.75" thickBot="1">
      <c r="C107" s="127" t="s">
        <v>343</v>
      </c>
      <c r="D107" s="124">
        <v>127662</v>
      </c>
    </row>
    <row r="108" spans="3:4" ht="15.75" thickBot="1">
      <c r="C108" s="127" t="s">
        <v>344</v>
      </c>
      <c r="D108" s="124">
        <v>143992</v>
      </c>
    </row>
    <row r="109" spans="3:4" ht="15.75" thickBot="1">
      <c r="C109" s="127" t="s">
        <v>302</v>
      </c>
      <c r="D109" s="124">
        <v>155140</v>
      </c>
    </row>
    <row r="110" spans="3:4" ht="15.75" thickBot="1">
      <c r="C110" s="127" t="s">
        <v>288</v>
      </c>
      <c r="D110" s="124">
        <v>135043</v>
      </c>
    </row>
    <row r="111" spans="3:4" ht="15.75" thickBot="1">
      <c r="C111" s="127" t="s">
        <v>345</v>
      </c>
      <c r="D111" s="129">
        <v>92081</v>
      </c>
    </row>
    <row r="112" spans="3:4" ht="15.75" thickBot="1">
      <c r="C112" s="127" t="s">
        <v>346</v>
      </c>
      <c r="D112" s="124">
        <v>142372</v>
      </c>
    </row>
    <row r="113" spans="3:4" ht="15.75" thickBot="1">
      <c r="C113" s="127" t="s">
        <v>347</v>
      </c>
      <c r="D113" s="124">
        <v>69460</v>
      </c>
    </row>
    <row r="114" spans="3:4" ht="15.75" thickBot="1">
      <c r="C114" s="127" t="s">
        <v>348</v>
      </c>
      <c r="D114" s="124">
        <v>33892</v>
      </c>
    </row>
    <row r="115" spans="3:4" ht="15.75" thickBot="1">
      <c r="C115" s="127" t="s">
        <v>349</v>
      </c>
      <c r="D115" s="124">
        <v>36948</v>
      </c>
    </row>
    <row r="116" spans="3:4" ht="15.75" thickBot="1">
      <c r="C116" s="127" t="s">
        <v>350</v>
      </c>
      <c r="D116" s="124">
        <v>57365</v>
      </c>
    </row>
    <row r="117" spans="3:4" ht="15.75" thickBot="1">
      <c r="C117" s="127" t="s">
        <v>351</v>
      </c>
      <c r="D117" s="124">
        <v>69092</v>
      </c>
    </row>
    <row r="118" spans="3:4" ht="15.75" thickBot="1">
      <c r="C118" s="127" t="s">
        <v>352</v>
      </c>
      <c r="D118" s="124">
        <v>56981</v>
      </c>
    </row>
    <row r="119" spans="3:4" ht="15.75" thickBot="1">
      <c r="C119" s="127" t="s">
        <v>353</v>
      </c>
      <c r="D119" s="124">
        <v>83717</v>
      </c>
    </row>
    <row r="120" spans="3:4" ht="37.5" customHeight="1" thickBot="1">
      <c r="C120" s="127" t="s">
        <v>256</v>
      </c>
      <c r="D120" s="124">
        <v>23651</v>
      </c>
    </row>
    <row r="121" spans="3:4" ht="15.75" thickBot="1">
      <c r="C121" s="127" t="s">
        <v>354</v>
      </c>
      <c r="D121" s="124">
        <v>54331</v>
      </c>
    </row>
    <row r="122" spans="3:4" ht="15.75" thickBot="1">
      <c r="C122" s="127" t="s">
        <v>355</v>
      </c>
      <c r="D122" s="124">
        <v>113463</v>
      </c>
    </row>
    <row r="123" spans="3:4" ht="15.75" thickBot="1">
      <c r="C123" s="127" t="s">
        <v>356</v>
      </c>
      <c r="D123" s="124">
        <v>129919</v>
      </c>
    </row>
    <row r="124" spans="3:4" ht="15.75" customHeight="1" thickBot="1">
      <c r="C124" s="127" t="s">
        <v>357</v>
      </c>
      <c r="D124" s="124">
        <v>83368</v>
      </c>
    </row>
    <row r="125" spans="3:4" ht="15.75" thickBot="1">
      <c r="C125" s="127" t="s">
        <v>65</v>
      </c>
      <c r="D125" s="124">
        <v>130780</v>
      </c>
    </row>
    <row r="126" spans="3:4" ht="15.75" thickBot="1">
      <c r="C126" s="127" t="s">
        <v>300</v>
      </c>
      <c r="D126" s="124">
        <v>130484</v>
      </c>
    </row>
    <row r="127" spans="3:4" ht="15.75" thickBot="1">
      <c r="C127" s="127" t="s">
        <v>358</v>
      </c>
      <c r="D127" s="124">
        <v>142347</v>
      </c>
    </row>
    <row r="128" spans="3:4" ht="15.75" thickBot="1">
      <c r="C128" s="127" t="s">
        <v>250</v>
      </c>
      <c r="D128" s="124">
        <v>104242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org-16</vt:lpstr>
      <vt:lpstr>subs-16</vt:lpstr>
      <vt:lpstr>Div Public-16</vt:lpstr>
      <vt:lpstr>comp orgãos 15 e 16</vt:lpstr>
      <vt:lpstr>org-15</vt:lpstr>
      <vt:lpstr>subs-15</vt:lpstr>
      <vt:lpstr>Div Pub-15</vt:lpstr>
      <vt:lpstr>população-2010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Bernardes de Souza</dc:creator>
  <cp:lastModifiedBy>Márcia</cp:lastModifiedBy>
  <dcterms:created xsi:type="dcterms:W3CDTF">2016-04-19T16:26:19Z</dcterms:created>
  <dcterms:modified xsi:type="dcterms:W3CDTF">2016-05-02T22:29:23Z</dcterms:modified>
</cp:coreProperties>
</file>